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певаемость 2019-20 уч.г.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<sst xmlns="http://schemas.openxmlformats.org/spreadsheetml/2006/main" count="103" uniqueCount="59">
  <si>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№</t>
  </si>
  <si>
    <t>Артемьевская</t>
  </si>
  <si>
    <t>Покровский лицей</t>
  </si>
  <si>
    <t>Николькинская</t>
  </si>
  <si>
    <t>Итого по СОШ (село)</t>
  </si>
  <si>
    <t>школа №1</t>
  </si>
  <si>
    <t>школа №3</t>
  </si>
  <si>
    <t>школа №38</t>
  </si>
  <si>
    <t>школа №87</t>
  </si>
  <si>
    <t>Лицей г.Абдулино</t>
  </si>
  <si>
    <t>Гимназия №1</t>
  </si>
  <si>
    <t>Итого по СОШ (город)</t>
  </si>
  <si>
    <t>Старошалтинская</t>
  </si>
  <si>
    <t>Искринская</t>
  </si>
  <si>
    <t>Степановская-2</t>
  </si>
  <si>
    <t>Чеганлинская</t>
  </si>
  <si>
    <t>Новоякуповская</t>
  </si>
  <si>
    <t>Итого по ООШ (село)</t>
  </si>
  <si>
    <t>Итого город</t>
  </si>
  <si>
    <t>Итого село</t>
  </si>
  <si>
    <t>ИТОГО по МО</t>
  </si>
  <si>
    <t>Аттестовано</t>
  </si>
  <si>
    <t>% аттестованных</t>
  </si>
  <si>
    <t>Успеваемость %</t>
  </si>
  <si>
    <t>Качество знаний %</t>
  </si>
  <si>
    <t>Неуспевающих</t>
  </si>
  <si>
    <t>Пропущено уроков</t>
  </si>
  <si>
    <t>Пропущено уроков по болезни</t>
  </si>
  <si>
    <t>Пропущено дней на одного ученика</t>
  </si>
  <si>
    <t>Пропущено дней по болезни на одного ученика</t>
  </si>
  <si>
    <t>Пропущено уроков на одного ученика</t>
  </si>
  <si>
    <t>Пропущено уроков по болезни на одного ученика</t>
  </si>
  <si>
    <t>Не додано уроков</t>
  </si>
  <si>
    <t>Число учителей</t>
  </si>
  <si>
    <t>Не додано уроков на одного учителя</t>
  </si>
  <si>
    <t>Отсев</t>
  </si>
  <si>
    <t>Не обучается</t>
  </si>
  <si>
    <t>С.В.Ивасюк</t>
  </si>
  <si>
    <t>Форма 1</t>
  </si>
  <si>
    <t>ОО</t>
  </si>
  <si>
    <t>Обучающихся на "5"</t>
  </si>
  <si>
    <t>Обучающихся на "4" и "5"</t>
  </si>
  <si>
    <t>Начальник управления образования</t>
  </si>
  <si>
    <t>Нижнекурмейская</t>
  </si>
  <si>
    <t>Кол-во обучающихся 1-4 классов</t>
  </si>
  <si>
    <t>1-4 классы</t>
  </si>
  <si>
    <t>5-9 классы</t>
  </si>
  <si>
    <t>Численность в 1 классах</t>
  </si>
  <si>
    <t>Кол-во обучающихся 5-9 классов</t>
  </si>
  <si>
    <t>Итого по СОШ</t>
  </si>
  <si>
    <t>10-11 классы</t>
  </si>
  <si>
    <t>Кол-во обучающихся 10-11 классов</t>
  </si>
  <si>
    <t>1-11 классы</t>
  </si>
  <si>
    <t>Кол-во обучающихся 1-11 классов</t>
  </si>
  <si>
    <t>С одной "4"</t>
  </si>
  <si>
    <t>С одной "3"</t>
  </si>
  <si>
    <t>Пропущено дней</t>
  </si>
  <si>
    <t>Пропущено дней по болезни</t>
  </si>
  <si>
    <t>Успеваемость по итогам 2019-2020 учебного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</si>
</sst>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6"/>
      <name val="Wingdings"/>
      <family val="0"/>
    </font>
    <font>
      <b/>
      <sz val="14.5"/>
      <color indexed="10"/>
      <name val="Times New Roman"/>
      <family val="1"/>
    </font>
    <font>
      <sz val="10"/>
      <color indexed="10"/>
      <name val="Arial"/>
      <family val="2"/>
    </font>
    <font>
      <sz val="14.5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Wingdings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left" textRotation="90" wrapText="1"/>
    </xf>
    <xf numFmtId="0" fontId="1" fillId="36" borderId="10" xfId="0" applyFont="1" applyFill="1" applyBorder="1" applyAlignment="1">
      <alignment horizontal="center" wrapText="1"/>
    </xf>
    <xf numFmtId="0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textRotation="90"/>
    </xf>
    <xf numFmtId="0" fontId="1" fillId="37" borderId="10" xfId="0" applyFont="1" applyFill="1" applyBorder="1" applyAlignment="1">
      <alignment horizontal="center"/>
    </xf>
    <xf numFmtId="0" fontId="1" fillId="38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2" fillId="26" borderId="10" xfId="0" applyFont="1" applyFill="1" applyBorder="1" applyAlignment="1">
      <alignment wrapText="1"/>
    </xf>
    <xf numFmtId="0" fontId="1" fillId="26" borderId="10" xfId="0" applyFont="1" applyFill="1" applyBorder="1" applyAlignment="1">
      <alignment horizontal="center" wrapText="1"/>
    </xf>
    <xf numFmtId="0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2" fontId="1" fillId="26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 wrapText="1"/>
    </xf>
    <xf numFmtId="0" fontId="1" fillId="3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2" fillId="40" borderId="10" xfId="0" applyFont="1" applyFill="1" applyBorder="1" applyAlignment="1">
      <alignment wrapText="1"/>
    </xf>
    <xf numFmtId="0" fontId="1" fillId="40" borderId="10" xfId="0" applyFont="1" applyFill="1" applyBorder="1" applyAlignment="1">
      <alignment horizontal="center" wrapText="1"/>
    </xf>
    <xf numFmtId="0" fontId="1" fillId="4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12" fillId="41" borderId="10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wrapText="1"/>
    </xf>
    <xf numFmtId="0" fontId="1" fillId="41" borderId="10" xfId="0" applyNumberFormat="1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2" fontId="1" fillId="41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2" fillId="26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2" fillId="39" borderId="10" xfId="0" applyFont="1" applyFill="1" applyBorder="1" applyAlignment="1">
      <alignment horizontal="right" wrapText="1"/>
    </xf>
    <xf numFmtId="0" fontId="12" fillId="40" borderId="10" xfId="0" applyFont="1" applyFill="1" applyBorder="1" applyAlignment="1">
      <alignment horizontal="right" wrapText="1"/>
    </xf>
    <xf numFmtId="0" fontId="12" fillId="41" borderId="10" xfId="0" applyFont="1" applyFill="1" applyBorder="1" applyAlignment="1">
      <alignment horizontal="right" wrapText="1"/>
    </xf>
    <xf numFmtId="0" fontId="14" fillId="42" borderId="10" xfId="0" applyFont="1" applyFill="1" applyBorder="1" applyAlignment="1">
      <alignment/>
    </xf>
    <xf numFmtId="0" fontId="13" fillId="42" borderId="10" xfId="0" applyFont="1" applyFill="1" applyBorder="1" applyAlignment="1">
      <alignment horizontal="center" wrapText="1"/>
    </xf>
    <xf numFmtId="0" fontId="13" fillId="42" borderId="10" xfId="0" applyNumberFormat="1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2" fontId="13" fillId="42" borderId="10" xfId="0" applyNumberFormat="1" applyFont="1" applyFill="1" applyBorder="1" applyAlignment="1">
      <alignment horizontal="center"/>
    </xf>
    <xf numFmtId="0" fontId="13" fillId="42" borderId="10" xfId="0" applyFont="1" applyFill="1" applyBorder="1" applyAlignment="1">
      <alignment horizontal="right" wrapText="1"/>
    </xf>
    <xf numFmtId="49" fontId="11" fillId="43" borderId="11" xfId="0" applyNumberFormat="1" applyFont="1" applyFill="1" applyBorder="1" applyAlignment="1">
      <alignment horizontal="center" textRotation="90" wrapText="1"/>
    </xf>
    <xf numFmtId="0" fontId="0" fillId="43" borderId="12" xfId="0" applyFill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textRotation="90" wrapText="1"/>
    </xf>
    <xf numFmtId="0" fontId="0" fillId="43" borderId="12" xfId="0" applyFill="1" applyBorder="1" applyAlignment="1">
      <alignment horizontal="center" wrapText="1"/>
    </xf>
    <xf numFmtId="49" fontId="11" fillId="43" borderId="11" xfId="0" applyNumberFormat="1" applyFont="1" applyFill="1" applyBorder="1" applyAlignment="1">
      <alignment horizontal="center" textRotation="90"/>
    </xf>
    <xf numFmtId="0" fontId="0" fillId="43" borderId="12" xfId="0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Y54"/>
  <sheetViews>
    <sheetView tabSelected="1" zoomScalePageLayoutView="0" workbookViewId="0" topLeftCell="AD10">
      <selection activeCell="BA19" sqref="BA19"/>
    </sheetView>
  </sheetViews>
  <sheetFormatPr defaultColWidth="9.140625" defaultRowHeight="12.75"/>
  <cols>
    <col min="1" max="1" width="4.28125" style="0" customWidth="1"/>
    <col min="2" max="2" width="25.421875" style="0" customWidth="1"/>
    <col min="3" max="8" width="6.140625" style="0" customWidth="1"/>
    <col min="9" max="11" width="7.140625" style="0" customWidth="1"/>
    <col min="12" max="16" width="6.140625" style="0" customWidth="1"/>
    <col min="17" max="19" width="7.140625" style="0" customWidth="1"/>
    <col min="20" max="24" width="6.140625" style="0" customWidth="1"/>
    <col min="25" max="27" width="7.140625" style="0" customWidth="1"/>
    <col min="28" max="32" width="6.140625" style="0" customWidth="1"/>
    <col min="33" max="35" width="7.140625" style="0" customWidth="1"/>
    <col min="36" max="37" width="6.140625" style="0" customWidth="1"/>
    <col min="38" max="41" width="7.421875" style="0" customWidth="1"/>
    <col min="42" max="45" width="6.7109375" style="0" customWidth="1"/>
    <col min="46" max="47" width="8.00390625" style="0" customWidth="1"/>
    <col min="48" max="48" width="6.57421875" style="0" customWidth="1"/>
    <col min="49" max="49" width="4.57421875" style="0" customWidth="1"/>
    <col min="50" max="50" width="4.8515625" style="0" customWidth="1"/>
    <col min="51" max="51" width="24.57421875" style="0" customWidth="1"/>
  </cols>
  <sheetData>
    <row r="1" spans="2:8" ht="12.75">
      <c r="B1" s="18" t="s">
        <v>38</v>
      </c>
      <c r="C1" s="18"/>
      <c r="D1" s="18"/>
      <c r="E1" s="5"/>
      <c r="F1" s="5"/>
      <c r="G1" s="5"/>
      <c r="H1" s="5"/>
    </row>
    <row r="2" spans="2:40" ht="18">
      <c r="B2" s="82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4" spans="1:50" ht="19.5" customHeight="1">
      <c r="A4" s="76" t="s">
        <v>0</v>
      </c>
      <c r="B4" s="76" t="s">
        <v>39</v>
      </c>
      <c r="C4" s="84" t="s">
        <v>45</v>
      </c>
      <c r="D4" s="85"/>
      <c r="E4" s="86"/>
      <c r="F4" s="86"/>
      <c r="G4" s="86"/>
      <c r="H4" s="86"/>
      <c r="I4" s="86"/>
      <c r="J4" s="86"/>
      <c r="K4" s="87"/>
      <c r="L4" s="84" t="s">
        <v>46</v>
      </c>
      <c r="M4" s="86"/>
      <c r="N4" s="86"/>
      <c r="O4" s="86"/>
      <c r="P4" s="86"/>
      <c r="Q4" s="86"/>
      <c r="R4" s="86"/>
      <c r="S4" s="87"/>
      <c r="T4" s="84" t="s">
        <v>50</v>
      </c>
      <c r="U4" s="86"/>
      <c r="V4" s="86"/>
      <c r="W4" s="86"/>
      <c r="X4" s="86"/>
      <c r="Y4" s="86"/>
      <c r="Z4" s="86"/>
      <c r="AA4" s="87"/>
      <c r="AB4" s="84" t="s">
        <v>52</v>
      </c>
      <c r="AC4" s="86"/>
      <c r="AD4" s="86"/>
      <c r="AE4" s="86"/>
      <c r="AF4" s="86"/>
      <c r="AG4" s="86"/>
      <c r="AH4" s="86"/>
      <c r="AI4" s="87"/>
      <c r="AJ4" s="78" t="s">
        <v>54</v>
      </c>
      <c r="AK4" s="78" t="s">
        <v>55</v>
      </c>
      <c r="AL4" s="78" t="s">
        <v>56</v>
      </c>
      <c r="AM4" s="78" t="s">
        <v>57</v>
      </c>
      <c r="AN4" s="78" t="s">
        <v>26</v>
      </c>
      <c r="AO4" s="78" t="s">
        <v>27</v>
      </c>
      <c r="AP4" s="78" t="s">
        <v>28</v>
      </c>
      <c r="AQ4" s="72" t="s">
        <v>29</v>
      </c>
      <c r="AR4" s="78" t="s">
        <v>30</v>
      </c>
      <c r="AS4" s="78" t="s">
        <v>31</v>
      </c>
      <c r="AT4" s="80" t="s">
        <v>32</v>
      </c>
      <c r="AU4" s="80" t="s">
        <v>33</v>
      </c>
      <c r="AV4" s="72" t="s">
        <v>34</v>
      </c>
      <c r="AW4" s="74" t="s">
        <v>35</v>
      </c>
      <c r="AX4" s="74" t="s">
        <v>36</v>
      </c>
    </row>
    <row r="5" spans="1:50" ht="130.5" customHeight="1">
      <c r="A5" s="77"/>
      <c r="B5" s="77"/>
      <c r="C5" s="25" t="s">
        <v>44</v>
      </c>
      <c r="D5" s="25" t="s">
        <v>47</v>
      </c>
      <c r="E5" s="16" t="s">
        <v>21</v>
      </c>
      <c r="F5" s="16" t="s">
        <v>40</v>
      </c>
      <c r="G5" s="16" t="s">
        <v>41</v>
      </c>
      <c r="H5" s="16" t="s">
        <v>25</v>
      </c>
      <c r="I5" s="31" t="s">
        <v>22</v>
      </c>
      <c r="J5" s="31" t="s">
        <v>23</v>
      </c>
      <c r="K5" s="31" t="s">
        <v>24</v>
      </c>
      <c r="L5" s="25" t="s">
        <v>48</v>
      </c>
      <c r="M5" s="16" t="s">
        <v>21</v>
      </c>
      <c r="N5" s="16" t="s">
        <v>40</v>
      </c>
      <c r="O5" s="16" t="s">
        <v>41</v>
      </c>
      <c r="P5" s="16" t="s">
        <v>25</v>
      </c>
      <c r="Q5" s="31" t="s">
        <v>22</v>
      </c>
      <c r="R5" s="31" t="s">
        <v>23</v>
      </c>
      <c r="S5" s="31" t="s">
        <v>24</v>
      </c>
      <c r="T5" s="25" t="s">
        <v>51</v>
      </c>
      <c r="U5" s="16" t="s">
        <v>21</v>
      </c>
      <c r="V5" s="16" t="s">
        <v>40</v>
      </c>
      <c r="W5" s="16" t="s">
        <v>41</v>
      </c>
      <c r="X5" s="16" t="s">
        <v>25</v>
      </c>
      <c r="Y5" s="31" t="s">
        <v>22</v>
      </c>
      <c r="Z5" s="31" t="s">
        <v>23</v>
      </c>
      <c r="AA5" s="31" t="s">
        <v>24</v>
      </c>
      <c r="AB5" s="25" t="s">
        <v>53</v>
      </c>
      <c r="AC5" s="16" t="s">
        <v>21</v>
      </c>
      <c r="AD5" s="16" t="s">
        <v>40</v>
      </c>
      <c r="AE5" s="16" t="s">
        <v>41</v>
      </c>
      <c r="AF5" s="16" t="s">
        <v>25</v>
      </c>
      <c r="AG5" s="31" t="s">
        <v>22</v>
      </c>
      <c r="AH5" s="31" t="s">
        <v>23</v>
      </c>
      <c r="AI5" s="31" t="s">
        <v>24</v>
      </c>
      <c r="AJ5" s="79"/>
      <c r="AK5" s="79"/>
      <c r="AL5" s="79"/>
      <c r="AM5" s="79"/>
      <c r="AN5" s="73"/>
      <c r="AO5" s="73"/>
      <c r="AP5" s="73"/>
      <c r="AQ5" s="73"/>
      <c r="AR5" s="73"/>
      <c r="AS5" s="73"/>
      <c r="AT5" s="81"/>
      <c r="AU5" s="81"/>
      <c r="AV5" s="73"/>
      <c r="AW5" s="75"/>
      <c r="AX5" s="75"/>
    </row>
    <row r="6" spans="1:51" ht="19.5" customHeight="1">
      <c r="A6" s="12">
        <v>1</v>
      </c>
      <c r="B6" s="13" t="s">
        <v>1</v>
      </c>
      <c r="C6" s="26">
        <v>35</v>
      </c>
      <c r="D6" s="26">
        <v>7</v>
      </c>
      <c r="E6" s="26">
        <v>28</v>
      </c>
      <c r="F6" s="26">
        <v>3</v>
      </c>
      <c r="G6" s="26">
        <v>12</v>
      </c>
      <c r="H6" s="26">
        <v>0</v>
      </c>
      <c r="I6" s="30">
        <f>E6*100/(C6-D6)</f>
        <v>100</v>
      </c>
      <c r="J6" s="30">
        <f>(E6-H6)*100/E6</f>
        <v>100</v>
      </c>
      <c r="K6" s="30">
        <f>(F6+G6)*100/E6</f>
        <v>53.57142857142857</v>
      </c>
      <c r="L6" s="27">
        <v>37</v>
      </c>
      <c r="M6" s="28">
        <v>37</v>
      </c>
      <c r="N6" s="27">
        <v>0</v>
      </c>
      <c r="O6" s="27">
        <v>13</v>
      </c>
      <c r="P6" s="27">
        <v>0</v>
      </c>
      <c r="Q6" s="30">
        <f>M6*100/L6</f>
        <v>100</v>
      </c>
      <c r="R6" s="30">
        <f>(M6-P6)*100/M6</f>
        <v>100</v>
      </c>
      <c r="S6" s="32">
        <f>(N6+O6)*100/M6</f>
        <v>35.13513513513514</v>
      </c>
      <c r="T6" s="27"/>
      <c r="U6" s="28"/>
      <c r="V6" s="27"/>
      <c r="W6" s="27"/>
      <c r="X6" s="27"/>
      <c r="Y6" s="30"/>
      <c r="Z6" s="30"/>
      <c r="AA6" s="32"/>
      <c r="AB6" s="27">
        <f>C6+L6+T6</f>
        <v>72</v>
      </c>
      <c r="AC6" s="27">
        <f aca="true" t="shared" si="0" ref="AC6:AF9">E6+M6+U6</f>
        <v>65</v>
      </c>
      <c r="AD6" s="27">
        <f t="shared" si="0"/>
        <v>3</v>
      </c>
      <c r="AE6" s="27">
        <f t="shared" si="0"/>
        <v>25</v>
      </c>
      <c r="AF6" s="27">
        <f t="shared" si="0"/>
        <v>0</v>
      </c>
      <c r="AG6" s="30">
        <f>AC6*100/(AB6-D6-T6)</f>
        <v>100</v>
      </c>
      <c r="AH6" s="30">
        <f>(AC6-AF6)*100/AC6</f>
        <v>100</v>
      </c>
      <c r="AI6" s="32">
        <f>(AD6+AE6)*100/AC6</f>
        <v>43.07692307692308</v>
      </c>
      <c r="AJ6" s="28">
        <v>0</v>
      </c>
      <c r="AK6" s="28">
        <v>5</v>
      </c>
      <c r="AL6" s="28">
        <v>422</v>
      </c>
      <c r="AM6" s="28">
        <v>422</v>
      </c>
      <c r="AN6" s="27">
        <v>2303</v>
      </c>
      <c r="AO6" s="27">
        <v>2303</v>
      </c>
      <c r="AP6" s="24">
        <f aca="true" t="shared" si="1" ref="AP6:AP26">AL6/AB6</f>
        <v>5.861111111111111</v>
      </c>
      <c r="AQ6" s="24">
        <f aca="true" t="shared" si="2" ref="AQ6:AQ11">AM6/AB6</f>
        <v>5.861111111111111</v>
      </c>
      <c r="AR6" s="24">
        <f aca="true" t="shared" si="3" ref="AR6:AR27">AN6/AB6</f>
        <v>31.98611111111111</v>
      </c>
      <c r="AS6" s="24">
        <f aca="true" t="shared" si="4" ref="AS6:AS11">AO6/AB6</f>
        <v>31.98611111111111</v>
      </c>
      <c r="AT6" s="21">
        <v>253</v>
      </c>
      <c r="AU6" s="21">
        <v>13</v>
      </c>
      <c r="AV6" s="24">
        <f>AT6/AU6</f>
        <v>19.46153846153846</v>
      </c>
      <c r="AW6" s="21"/>
      <c r="AX6" s="21"/>
      <c r="AY6" s="59" t="s">
        <v>1</v>
      </c>
    </row>
    <row r="7" spans="1:51" ht="19.5" customHeight="1">
      <c r="A7" s="12">
        <v>2</v>
      </c>
      <c r="B7" s="14" t="s">
        <v>2</v>
      </c>
      <c r="C7" s="26">
        <v>33</v>
      </c>
      <c r="D7" s="26">
        <v>5</v>
      </c>
      <c r="E7" s="26">
        <v>28</v>
      </c>
      <c r="F7" s="26">
        <v>5</v>
      </c>
      <c r="G7" s="26">
        <v>9</v>
      </c>
      <c r="H7" s="26">
        <v>0</v>
      </c>
      <c r="I7" s="30">
        <f aca="true" t="shared" si="5" ref="I7:I27">E7*100/(C7-D7)</f>
        <v>100</v>
      </c>
      <c r="J7" s="30">
        <f aca="true" t="shared" si="6" ref="J7:J27">(E7-H7)*100/E7</f>
        <v>100</v>
      </c>
      <c r="K7" s="30">
        <f aca="true" t="shared" si="7" ref="K7:K27">(F7+G7)*100/E7</f>
        <v>50</v>
      </c>
      <c r="L7" s="27">
        <v>48</v>
      </c>
      <c r="M7" s="28">
        <v>48</v>
      </c>
      <c r="N7" s="27">
        <v>3</v>
      </c>
      <c r="O7" s="27">
        <v>19</v>
      </c>
      <c r="P7" s="27">
        <v>0</v>
      </c>
      <c r="Q7" s="30">
        <f aca="true" t="shared" si="8" ref="Q7:Q27">M7*100/L7</f>
        <v>100</v>
      </c>
      <c r="R7" s="30">
        <f aca="true" t="shared" si="9" ref="R7:R27">(M7-P7)*100/M7</f>
        <v>100</v>
      </c>
      <c r="S7" s="32">
        <f aca="true" t="shared" si="10" ref="S7:S27">(N7+O7)*100/M7</f>
        <v>45.833333333333336</v>
      </c>
      <c r="T7" s="27">
        <v>12</v>
      </c>
      <c r="U7" s="28">
        <v>12</v>
      </c>
      <c r="V7" s="27">
        <v>2</v>
      </c>
      <c r="W7" s="27">
        <v>8</v>
      </c>
      <c r="X7" s="27">
        <v>0</v>
      </c>
      <c r="Y7" s="30">
        <f aca="true" t="shared" si="11" ref="Y7:Y27">U7*100/T7</f>
        <v>100</v>
      </c>
      <c r="Z7" s="30">
        <f>(T7-X7)*100/T7</f>
        <v>100</v>
      </c>
      <c r="AA7" s="32">
        <f>(V7+W7)*100/T7</f>
        <v>83.33333333333333</v>
      </c>
      <c r="AB7" s="27">
        <f>C7+L7+T7</f>
        <v>93</v>
      </c>
      <c r="AC7" s="27">
        <f t="shared" si="0"/>
        <v>88</v>
      </c>
      <c r="AD7" s="27">
        <f t="shared" si="0"/>
        <v>10</v>
      </c>
      <c r="AE7" s="27">
        <f t="shared" si="0"/>
        <v>36</v>
      </c>
      <c r="AF7" s="27">
        <f t="shared" si="0"/>
        <v>0</v>
      </c>
      <c r="AG7" s="30">
        <f>AC7*100/(AB7-D7)</f>
        <v>100</v>
      </c>
      <c r="AH7" s="30">
        <f aca="true" t="shared" si="12" ref="AH7:AH27">(AC7-AF7)*100/AC7</f>
        <v>100</v>
      </c>
      <c r="AI7" s="32">
        <f aca="true" t="shared" si="13" ref="AI7:AI27">(AD7+AE7)*100/AC7</f>
        <v>52.27272727272727</v>
      </c>
      <c r="AJ7" s="28">
        <v>1</v>
      </c>
      <c r="AK7" s="28">
        <v>3</v>
      </c>
      <c r="AL7" s="28">
        <v>699</v>
      </c>
      <c r="AM7" s="28">
        <v>694</v>
      </c>
      <c r="AN7" s="27">
        <v>3779</v>
      </c>
      <c r="AO7" s="27">
        <v>3749</v>
      </c>
      <c r="AP7" s="24">
        <f>AL7/AB7</f>
        <v>7.516129032258065</v>
      </c>
      <c r="AQ7" s="24">
        <f t="shared" si="2"/>
        <v>7.462365591397849</v>
      </c>
      <c r="AR7" s="24">
        <f t="shared" si="3"/>
        <v>40.634408602150536</v>
      </c>
      <c r="AS7" s="24">
        <f t="shared" si="4"/>
        <v>40.31182795698925</v>
      </c>
      <c r="AT7" s="21">
        <v>202</v>
      </c>
      <c r="AU7" s="21">
        <v>21</v>
      </c>
      <c r="AV7" s="22">
        <f aca="true" t="shared" si="14" ref="AV7:AV27">AT7/AU7</f>
        <v>9.619047619047619</v>
      </c>
      <c r="AW7" s="21"/>
      <c r="AX7" s="21"/>
      <c r="AY7" s="60" t="s">
        <v>2</v>
      </c>
    </row>
    <row r="8" spans="1:51" ht="19.5" customHeight="1">
      <c r="A8" s="12">
        <v>3</v>
      </c>
      <c r="B8" s="13" t="s">
        <v>3</v>
      </c>
      <c r="C8" s="26">
        <v>21</v>
      </c>
      <c r="D8" s="26">
        <v>5</v>
      </c>
      <c r="E8" s="26">
        <v>16</v>
      </c>
      <c r="F8" s="26">
        <v>2</v>
      </c>
      <c r="G8" s="26">
        <v>7</v>
      </c>
      <c r="H8" s="26">
        <v>0</v>
      </c>
      <c r="I8" s="30">
        <f t="shared" si="5"/>
        <v>100</v>
      </c>
      <c r="J8" s="30">
        <f t="shared" si="6"/>
        <v>100</v>
      </c>
      <c r="K8" s="30">
        <f t="shared" si="7"/>
        <v>56.25</v>
      </c>
      <c r="L8" s="27">
        <v>31</v>
      </c>
      <c r="M8" s="28">
        <v>31</v>
      </c>
      <c r="N8" s="27">
        <v>2</v>
      </c>
      <c r="O8" s="27">
        <v>9</v>
      </c>
      <c r="P8" s="27">
        <v>0</v>
      </c>
      <c r="Q8" s="30">
        <f t="shared" si="8"/>
        <v>100</v>
      </c>
      <c r="R8" s="30">
        <f t="shared" si="9"/>
        <v>100</v>
      </c>
      <c r="S8" s="32">
        <f t="shared" si="10"/>
        <v>35.483870967741936</v>
      </c>
      <c r="T8" s="27">
        <v>7</v>
      </c>
      <c r="U8" s="28">
        <v>7</v>
      </c>
      <c r="V8" s="27">
        <v>1</v>
      </c>
      <c r="W8" s="27">
        <v>3</v>
      </c>
      <c r="X8" s="27">
        <v>0</v>
      </c>
      <c r="Y8" s="30">
        <f t="shared" si="11"/>
        <v>100</v>
      </c>
      <c r="Z8" s="30">
        <f>(T8-X8)*100/T8</f>
        <v>100</v>
      </c>
      <c r="AA8" s="32">
        <f>(V8+W8)*100/T8</f>
        <v>57.142857142857146</v>
      </c>
      <c r="AB8" s="27">
        <f>C8+L8+T8</f>
        <v>59</v>
      </c>
      <c r="AC8" s="27">
        <f t="shared" si="0"/>
        <v>54</v>
      </c>
      <c r="AD8" s="27">
        <f t="shared" si="0"/>
        <v>5</v>
      </c>
      <c r="AE8" s="27">
        <f t="shared" si="0"/>
        <v>19</v>
      </c>
      <c r="AF8" s="27">
        <f t="shared" si="0"/>
        <v>0</v>
      </c>
      <c r="AG8" s="30">
        <f>AC8*100/(AB8-D8)</f>
        <v>100</v>
      </c>
      <c r="AH8" s="30">
        <f t="shared" si="12"/>
        <v>100</v>
      </c>
      <c r="AI8" s="32">
        <f t="shared" si="13"/>
        <v>44.44444444444444</v>
      </c>
      <c r="AJ8" s="28">
        <v>0</v>
      </c>
      <c r="AK8" s="28">
        <v>3</v>
      </c>
      <c r="AL8" s="28">
        <v>215</v>
      </c>
      <c r="AM8" s="28">
        <v>215</v>
      </c>
      <c r="AN8" s="27">
        <v>1098</v>
      </c>
      <c r="AO8" s="27">
        <v>1098</v>
      </c>
      <c r="AP8" s="24">
        <f t="shared" si="1"/>
        <v>3.6440677966101696</v>
      </c>
      <c r="AQ8" s="24">
        <f t="shared" si="2"/>
        <v>3.6440677966101696</v>
      </c>
      <c r="AR8" s="24">
        <f t="shared" si="3"/>
        <v>18.610169491525422</v>
      </c>
      <c r="AS8" s="24">
        <f t="shared" si="4"/>
        <v>18.610169491525422</v>
      </c>
      <c r="AT8" s="21">
        <v>102</v>
      </c>
      <c r="AU8" s="21">
        <v>14</v>
      </c>
      <c r="AV8" s="24">
        <f t="shared" si="14"/>
        <v>7.285714285714286</v>
      </c>
      <c r="AW8" s="21"/>
      <c r="AX8" s="21"/>
      <c r="AY8" s="59" t="s">
        <v>3</v>
      </c>
    </row>
    <row r="9" spans="1:51" ht="19.5" customHeight="1">
      <c r="A9" s="12">
        <v>4</v>
      </c>
      <c r="B9" s="14" t="s">
        <v>15</v>
      </c>
      <c r="C9" s="26">
        <v>13</v>
      </c>
      <c r="D9" s="26">
        <v>4</v>
      </c>
      <c r="E9" s="26">
        <v>9</v>
      </c>
      <c r="F9" s="26">
        <v>0</v>
      </c>
      <c r="G9" s="26">
        <v>6</v>
      </c>
      <c r="H9" s="26">
        <v>0</v>
      </c>
      <c r="I9" s="30">
        <f t="shared" si="5"/>
        <v>100</v>
      </c>
      <c r="J9" s="30">
        <f t="shared" si="6"/>
        <v>100</v>
      </c>
      <c r="K9" s="30">
        <f t="shared" si="7"/>
        <v>66.66666666666667</v>
      </c>
      <c r="L9" s="27">
        <v>27</v>
      </c>
      <c r="M9" s="28">
        <v>27</v>
      </c>
      <c r="N9" s="27">
        <v>0</v>
      </c>
      <c r="O9" s="27">
        <v>9</v>
      </c>
      <c r="P9" s="27">
        <v>0</v>
      </c>
      <c r="Q9" s="30">
        <f t="shared" si="8"/>
        <v>100</v>
      </c>
      <c r="R9" s="30">
        <f t="shared" si="9"/>
        <v>100</v>
      </c>
      <c r="S9" s="32">
        <f t="shared" si="10"/>
        <v>33.333333333333336</v>
      </c>
      <c r="T9" s="27"/>
      <c r="U9" s="28"/>
      <c r="V9" s="27"/>
      <c r="W9" s="27"/>
      <c r="X9" s="27"/>
      <c r="Y9" s="30"/>
      <c r="Z9" s="30"/>
      <c r="AA9" s="32"/>
      <c r="AB9" s="27">
        <f>C9+L9+T9</f>
        <v>40</v>
      </c>
      <c r="AC9" s="27">
        <f t="shared" si="0"/>
        <v>36</v>
      </c>
      <c r="AD9" s="27">
        <f t="shared" si="0"/>
        <v>0</v>
      </c>
      <c r="AE9" s="27">
        <f t="shared" si="0"/>
        <v>15</v>
      </c>
      <c r="AF9" s="27">
        <f t="shared" si="0"/>
        <v>0</v>
      </c>
      <c r="AG9" s="30">
        <f>AC9*100/(AB9-D9)</f>
        <v>100</v>
      </c>
      <c r="AH9" s="30">
        <f t="shared" si="12"/>
        <v>100</v>
      </c>
      <c r="AI9" s="32">
        <f t="shared" si="13"/>
        <v>41.666666666666664</v>
      </c>
      <c r="AJ9" s="28">
        <v>1</v>
      </c>
      <c r="AK9" s="28">
        <v>0</v>
      </c>
      <c r="AL9" s="28">
        <v>156</v>
      </c>
      <c r="AM9" s="28">
        <v>156</v>
      </c>
      <c r="AN9" s="27">
        <v>856</v>
      </c>
      <c r="AO9" s="27">
        <v>856</v>
      </c>
      <c r="AP9" s="24">
        <f>AL9/AB9</f>
        <v>3.9</v>
      </c>
      <c r="AQ9" s="24">
        <f t="shared" si="2"/>
        <v>3.9</v>
      </c>
      <c r="AR9" s="24">
        <f t="shared" si="3"/>
        <v>21.4</v>
      </c>
      <c r="AS9" s="24">
        <f t="shared" si="4"/>
        <v>21.4</v>
      </c>
      <c r="AT9" s="21">
        <v>201</v>
      </c>
      <c r="AU9" s="21">
        <v>12</v>
      </c>
      <c r="AV9" s="24">
        <f>AT9/AU9</f>
        <v>16.75</v>
      </c>
      <c r="AW9" s="21"/>
      <c r="AX9" s="21"/>
      <c r="AY9" s="60" t="s">
        <v>15</v>
      </c>
    </row>
    <row r="10" spans="1:51" ht="24.75" customHeight="1">
      <c r="A10" s="35"/>
      <c r="B10" s="36" t="s">
        <v>4</v>
      </c>
      <c r="C10" s="37">
        <f aca="true" t="shared" si="15" ref="C10:H10">SUM(C6:C9)</f>
        <v>102</v>
      </c>
      <c r="D10" s="37">
        <f t="shared" si="15"/>
        <v>21</v>
      </c>
      <c r="E10" s="37">
        <f t="shared" si="15"/>
        <v>81</v>
      </c>
      <c r="F10" s="37">
        <f t="shared" si="15"/>
        <v>10</v>
      </c>
      <c r="G10" s="37">
        <f t="shared" si="15"/>
        <v>34</v>
      </c>
      <c r="H10" s="37">
        <f t="shared" si="15"/>
        <v>0</v>
      </c>
      <c r="I10" s="38">
        <f t="shared" si="5"/>
        <v>100</v>
      </c>
      <c r="J10" s="38">
        <f t="shared" si="6"/>
        <v>100</v>
      </c>
      <c r="K10" s="38">
        <f t="shared" si="7"/>
        <v>54.32098765432099</v>
      </c>
      <c r="L10" s="38">
        <f>SUM(L6:L9)</f>
        <v>143</v>
      </c>
      <c r="M10" s="38">
        <f>SUM(M6:M9)</f>
        <v>143</v>
      </c>
      <c r="N10" s="38">
        <f>SUM(N6:N9)</f>
        <v>5</v>
      </c>
      <c r="O10" s="38">
        <f>SUM(O6:O9)</f>
        <v>50</v>
      </c>
      <c r="P10" s="38">
        <f>SUM(P6:P9)</f>
        <v>0</v>
      </c>
      <c r="Q10" s="38">
        <f t="shared" si="8"/>
        <v>100</v>
      </c>
      <c r="R10" s="38">
        <f t="shared" si="9"/>
        <v>100</v>
      </c>
      <c r="S10" s="39">
        <f t="shared" si="10"/>
        <v>38.46153846153846</v>
      </c>
      <c r="T10" s="38">
        <f>SUM(T6:T9)</f>
        <v>19</v>
      </c>
      <c r="U10" s="38">
        <f>SUM(U6:U9)</f>
        <v>19</v>
      </c>
      <c r="V10" s="38">
        <f>SUM(V6:V9)</f>
        <v>3</v>
      </c>
      <c r="W10" s="38">
        <f>SUM(W6:W9)</f>
        <v>11</v>
      </c>
      <c r="X10" s="38">
        <f>SUM(X6:X9)</f>
        <v>0</v>
      </c>
      <c r="Y10" s="38">
        <f t="shared" si="11"/>
        <v>100</v>
      </c>
      <c r="Z10" s="38"/>
      <c r="AA10" s="39"/>
      <c r="AB10" s="38">
        <f>SUM(AB6:AB9)</f>
        <v>264</v>
      </c>
      <c r="AC10" s="38">
        <f>SUM(AC6:AC9)</f>
        <v>243</v>
      </c>
      <c r="AD10" s="38">
        <f>SUM(AD6:AD9)</f>
        <v>18</v>
      </c>
      <c r="AE10" s="38">
        <f>SUM(AE6:AE9)</f>
        <v>95</v>
      </c>
      <c r="AF10" s="38">
        <f>SUM(AF6:AF9)</f>
        <v>0</v>
      </c>
      <c r="AG10" s="38">
        <f aca="true" t="shared" si="16" ref="AG10:AG27">AC10*100/(AB10-D10-T10)</f>
        <v>108.48214285714286</v>
      </c>
      <c r="AH10" s="38">
        <f t="shared" si="12"/>
        <v>100</v>
      </c>
      <c r="AI10" s="39">
        <f t="shared" si="13"/>
        <v>46.50205761316872</v>
      </c>
      <c r="AJ10" s="39">
        <f aca="true" t="shared" si="17" ref="AJ10:AO10">SUM(AJ6:AJ9)</f>
        <v>2</v>
      </c>
      <c r="AK10" s="39">
        <f t="shared" si="17"/>
        <v>11</v>
      </c>
      <c r="AL10" s="39">
        <f t="shared" si="17"/>
        <v>1492</v>
      </c>
      <c r="AM10" s="39">
        <f t="shared" si="17"/>
        <v>1487</v>
      </c>
      <c r="AN10" s="39">
        <f t="shared" si="17"/>
        <v>8036</v>
      </c>
      <c r="AO10" s="39">
        <f t="shared" si="17"/>
        <v>8006</v>
      </c>
      <c r="AP10" s="40">
        <f t="shared" si="1"/>
        <v>5.651515151515151</v>
      </c>
      <c r="AQ10" s="40">
        <f t="shared" si="2"/>
        <v>5.632575757575758</v>
      </c>
      <c r="AR10" s="40">
        <f t="shared" si="3"/>
        <v>30.439393939393938</v>
      </c>
      <c r="AS10" s="40">
        <f t="shared" si="4"/>
        <v>30.325757575757574</v>
      </c>
      <c r="AT10" s="37">
        <f>AT6+AT7+AT8+AT9</f>
        <v>758</v>
      </c>
      <c r="AU10" s="37">
        <f>AU6+AU7+AU8+AU9</f>
        <v>60</v>
      </c>
      <c r="AV10" s="40">
        <f t="shared" si="14"/>
        <v>12.633333333333333</v>
      </c>
      <c r="AW10" s="37">
        <f>AW6+AW7+AW8+AW9</f>
        <v>0</v>
      </c>
      <c r="AX10" s="37">
        <f>AX6+AX7+AX8+AX9</f>
        <v>0</v>
      </c>
      <c r="AY10" s="61" t="s">
        <v>4</v>
      </c>
    </row>
    <row r="11" spans="1:51" ht="19.5" customHeight="1">
      <c r="A11" s="12">
        <v>5</v>
      </c>
      <c r="B11" s="13" t="s">
        <v>10</v>
      </c>
      <c r="C11" s="29">
        <v>126</v>
      </c>
      <c r="D11" s="29">
        <v>23</v>
      </c>
      <c r="E11" s="19">
        <v>103</v>
      </c>
      <c r="F11" s="19">
        <v>20</v>
      </c>
      <c r="G11" s="19">
        <v>46</v>
      </c>
      <c r="H11" s="19">
        <v>0</v>
      </c>
      <c r="I11" s="30">
        <f t="shared" si="5"/>
        <v>100</v>
      </c>
      <c r="J11" s="30">
        <f t="shared" si="6"/>
        <v>100</v>
      </c>
      <c r="K11" s="30">
        <f t="shared" si="7"/>
        <v>64.07766990291262</v>
      </c>
      <c r="L11" s="27">
        <v>111</v>
      </c>
      <c r="M11" s="21">
        <v>111</v>
      </c>
      <c r="N11" s="20">
        <v>11</v>
      </c>
      <c r="O11" s="20">
        <v>34</v>
      </c>
      <c r="P11" s="20">
        <v>0</v>
      </c>
      <c r="Q11" s="30">
        <f t="shared" si="8"/>
        <v>100</v>
      </c>
      <c r="R11" s="30">
        <f t="shared" si="9"/>
        <v>100</v>
      </c>
      <c r="S11" s="32">
        <f t="shared" si="10"/>
        <v>40.54054054054054</v>
      </c>
      <c r="T11" s="27">
        <v>35</v>
      </c>
      <c r="U11" s="21">
        <v>35</v>
      </c>
      <c r="V11" s="20">
        <v>5</v>
      </c>
      <c r="W11" s="20">
        <v>11</v>
      </c>
      <c r="X11" s="20">
        <v>0</v>
      </c>
      <c r="Y11" s="30">
        <f t="shared" si="11"/>
        <v>100</v>
      </c>
      <c r="Z11" s="30">
        <f aca="true" t="shared" si="18" ref="Z11:Z16">(T11-X11)*100/T11</f>
        <v>100</v>
      </c>
      <c r="AA11" s="32">
        <f aca="true" t="shared" si="19" ref="AA11:AA16">(V11+W11)*100/T11</f>
        <v>45.714285714285715</v>
      </c>
      <c r="AB11" s="27">
        <f aca="true" t="shared" si="20" ref="AB11:AB16">C11+L11+T11</f>
        <v>272</v>
      </c>
      <c r="AC11" s="27">
        <f aca="true" t="shared" si="21" ref="AC11:AF16">E11+M11+U11</f>
        <v>249</v>
      </c>
      <c r="AD11" s="27">
        <f t="shared" si="21"/>
        <v>36</v>
      </c>
      <c r="AE11" s="27">
        <f t="shared" si="21"/>
        <v>91</v>
      </c>
      <c r="AF11" s="27">
        <f t="shared" si="21"/>
        <v>0</v>
      </c>
      <c r="AG11" s="30">
        <f aca="true" t="shared" si="22" ref="AG11:AG16">AC11*100/(AB11-D11)</f>
        <v>100</v>
      </c>
      <c r="AH11" s="30">
        <f t="shared" si="12"/>
        <v>100</v>
      </c>
      <c r="AI11" s="32">
        <f t="shared" si="13"/>
        <v>51.00401606425703</v>
      </c>
      <c r="AJ11" s="28">
        <v>7</v>
      </c>
      <c r="AK11" s="28">
        <v>17</v>
      </c>
      <c r="AL11" s="28">
        <v>2607</v>
      </c>
      <c r="AM11" s="28">
        <v>2493</v>
      </c>
      <c r="AN11" s="20">
        <v>13684</v>
      </c>
      <c r="AO11" s="20">
        <v>13142</v>
      </c>
      <c r="AP11" s="24">
        <f t="shared" si="1"/>
        <v>9.584558823529411</v>
      </c>
      <c r="AQ11" s="24">
        <f t="shared" si="2"/>
        <v>9.165441176470589</v>
      </c>
      <c r="AR11" s="24">
        <f t="shared" si="3"/>
        <v>50.30882352941177</v>
      </c>
      <c r="AS11" s="24">
        <f t="shared" si="4"/>
        <v>48.31617647058823</v>
      </c>
      <c r="AT11" s="21">
        <v>451</v>
      </c>
      <c r="AU11" s="21">
        <v>26</v>
      </c>
      <c r="AV11" s="22">
        <f t="shared" si="14"/>
        <v>17.346153846153847</v>
      </c>
      <c r="AW11" s="21"/>
      <c r="AX11" s="21"/>
      <c r="AY11" s="59" t="s">
        <v>10</v>
      </c>
    </row>
    <row r="12" spans="1:51" ht="19.5" customHeight="1">
      <c r="A12" s="23">
        <v>6</v>
      </c>
      <c r="B12" s="15" t="s">
        <v>9</v>
      </c>
      <c r="C12" s="26">
        <v>278</v>
      </c>
      <c r="D12" s="26">
        <v>69</v>
      </c>
      <c r="E12" s="19">
        <v>209</v>
      </c>
      <c r="F12" s="19">
        <v>62</v>
      </c>
      <c r="G12" s="19">
        <v>107</v>
      </c>
      <c r="H12" s="19">
        <v>0</v>
      </c>
      <c r="I12" s="30">
        <f t="shared" si="5"/>
        <v>100</v>
      </c>
      <c r="J12" s="30">
        <f t="shared" si="6"/>
        <v>100</v>
      </c>
      <c r="K12" s="30">
        <f t="shared" si="7"/>
        <v>80.86124401913875</v>
      </c>
      <c r="L12" s="27">
        <v>289</v>
      </c>
      <c r="M12" s="21">
        <v>289</v>
      </c>
      <c r="N12" s="20">
        <v>50</v>
      </c>
      <c r="O12" s="20">
        <v>121</v>
      </c>
      <c r="P12" s="20">
        <v>0</v>
      </c>
      <c r="Q12" s="30">
        <f t="shared" si="8"/>
        <v>100</v>
      </c>
      <c r="R12" s="30">
        <f t="shared" si="9"/>
        <v>100</v>
      </c>
      <c r="S12" s="32">
        <f t="shared" si="10"/>
        <v>59.16955017301038</v>
      </c>
      <c r="T12" s="27">
        <v>35</v>
      </c>
      <c r="U12" s="21">
        <v>35</v>
      </c>
      <c r="V12" s="20">
        <v>6</v>
      </c>
      <c r="W12" s="20">
        <v>22</v>
      </c>
      <c r="X12" s="20">
        <v>0</v>
      </c>
      <c r="Y12" s="30">
        <f t="shared" si="11"/>
        <v>100</v>
      </c>
      <c r="Z12" s="30">
        <f t="shared" si="18"/>
        <v>100</v>
      </c>
      <c r="AA12" s="32">
        <f t="shared" si="19"/>
        <v>80</v>
      </c>
      <c r="AB12" s="27">
        <f t="shared" si="20"/>
        <v>602</v>
      </c>
      <c r="AC12" s="27">
        <f t="shared" si="21"/>
        <v>533</v>
      </c>
      <c r="AD12" s="27">
        <f t="shared" si="21"/>
        <v>118</v>
      </c>
      <c r="AE12" s="27">
        <f t="shared" si="21"/>
        <v>250</v>
      </c>
      <c r="AF12" s="27">
        <f t="shared" si="21"/>
        <v>0</v>
      </c>
      <c r="AG12" s="30">
        <f t="shared" si="22"/>
        <v>100</v>
      </c>
      <c r="AH12" s="30">
        <f t="shared" si="12"/>
        <v>100</v>
      </c>
      <c r="AI12" s="32">
        <f t="shared" si="13"/>
        <v>69.04315196998124</v>
      </c>
      <c r="AJ12" s="28">
        <v>19</v>
      </c>
      <c r="AK12" s="28">
        <v>36</v>
      </c>
      <c r="AL12" s="28">
        <v>4771</v>
      </c>
      <c r="AM12" s="28">
        <v>4636</v>
      </c>
      <c r="AN12" s="20">
        <v>24623</v>
      </c>
      <c r="AO12" s="20">
        <v>23755</v>
      </c>
      <c r="AP12" s="24">
        <f>AL12/AB12</f>
        <v>7.925249169435216</v>
      </c>
      <c r="AQ12" s="24">
        <f>AM12/AC12</f>
        <v>8.697936210131331</v>
      </c>
      <c r="AR12" s="24">
        <f t="shared" si="3"/>
        <v>40.90199335548173</v>
      </c>
      <c r="AS12" s="24">
        <f>AO12/AE12</f>
        <v>95.02</v>
      </c>
      <c r="AT12" s="21">
        <v>583</v>
      </c>
      <c r="AU12" s="21">
        <v>39</v>
      </c>
      <c r="AV12" s="22">
        <f t="shared" si="14"/>
        <v>14.948717948717949</v>
      </c>
      <c r="AW12" s="21"/>
      <c r="AX12" s="21"/>
      <c r="AY12" s="62" t="s">
        <v>9</v>
      </c>
    </row>
    <row r="13" spans="1:51" ht="19.5" customHeight="1">
      <c r="A13" s="12">
        <v>7</v>
      </c>
      <c r="B13" s="13" t="s">
        <v>5</v>
      </c>
      <c r="C13" s="29">
        <v>197</v>
      </c>
      <c r="D13" s="29">
        <v>37</v>
      </c>
      <c r="E13" s="19">
        <v>160</v>
      </c>
      <c r="F13" s="19">
        <v>29</v>
      </c>
      <c r="G13" s="19">
        <v>60</v>
      </c>
      <c r="H13" s="19">
        <v>3</v>
      </c>
      <c r="I13" s="30">
        <f t="shared" si="5"/>
        <v>100</v>
      </c>
      <c r="J13" s="30">
        <f t="shared" si="6"/>
        <v>98.125</v>
      </c>
      <c r="K13" s="30">
        <f t="shared" si="7"/>
        <v>55.625</v>
      </c>
      <c r="L13" s="27">
        <v>226</v>
      </c>
      <c r="M13" s="21">
        <v>226</v>
      </c>
      <c r="N13" s="20">
        <v>10</v>
      </c>
      <c r="O13" s="20">
        <v>57</v>
      </c>
      <c r="P13" s="20">
        <v>0</v>
      </c>
      <c r="Q13" s="30">
        <f t="shared" si="8"/>
        <v>100</v>
      </c>
      <c r="R13" s="30">
        <f t="shared" si="9"/>
        <v>100</v>
      </c>
      <c r="S13" s="32">
        <f t="shared" si="10"/>
        <v>29.646017699115045</v>
      </c>
      <c r="T13" s="27">
        <v>31</v>
      </c>
      <c r="U13" s="21">
        <v>31</v>
      </c>
      <c r="V13" s="20">
        <v>4</v>
      </c>
      <c r="W13" s="20">
        <v>12</v>
      </c>
      <c r="X13" s="20">
        <v>0</v>
      </c>
      <c r="Y13" s="30">
        <f t="shared" si="11"/>
        <v>100</v>
      </c>
      <c r="Z13" s="30">
        <f t="shared" si="18"/>
        <v>100</v>
      </c>
      <c r="AA13" s="32">
        <f t="shared" si="19"/>
        <v>51.61290322580645</v>
      </c>
      <c r="AB13" s="27">
        <f t="shared" si="20"/>
        <v>454</v>
      </c>
      <c r="AC13" s="27">
        <f t="shared" si="21"/>
        <v>417</v>
      </c>
      <c r="AD13" s="27">
        <f t="shared" si="21"/>
        <v>43</v>
      </c>
      <c r="AE13" s="27">
        <f t="shared" si="21"/>
        <v>129</v>
      </c>
      <c r="AF13" s="27">
        <f t="shared" si="21"/>
        <v>3</v>
      </c>
      <c r="AG13" s="30">
        <f t="shared" si="22"/>
        <v>100</v>
      </c>
      <c r="AH13" s="30">
        <f t="shared" si="12"/>
        <v>99.28057553956835</v>
      </c>
      <c r="AI13" s="32">
        <f t="shared" si="13"/>
        <v>41.247002398081534</v>
      </c>
      <c r="AJ13" s="28">
        <v>19</v>
      </c>
      <c r="AK13" s="28">
        <v>24</v>
      </c>
      <c r="AL13" s="28">
        <v>3924</v>
      </c>
      <c r="AM13" s="28">
        <v>3924</v>
      </c>
      <c r="AN13" s="20">
        <v>19966</v>
      </c>
      <c r="AO13" s="20">
        <v>19966</v>
      </c>
      <c r="AP13" s="24">
        <f t="shared" si="1"/>
        <v>8.6431718061674</v>
      </c>
      <c r="AQ13" s="24">
        <f>AM13/AB13</f>
        <v>8.6431718061674</v>
      </c>
      <c r="AR13" s="24">
        <f t="shared" si="3"/>
        <v>43.97797356828194</v>
      </c>
      <c r="AS13" s="24">
        <f>AO13/AB13</f>
        <v>43.97797356828194</v>
      </c>
      <c r="AT13" s="21">
        <v>638</v>
      </c>
      <c r="AU13" s="21">
        <v>33</v>
      </c>
      <c r="AV13" s="24">
        <f t="shared" si="14"/>
        <v>19.333333333333332</v>
      </c>
      <c r="AW13" s="21"/>
      <c r="AX13" s="21"/>
      <c r="AY13" s="59" t="s">
        <v>5</v>
      </c>
    </row>
    <row r="14" spans="1:51" ht="18" customHeight="1">
      <c r="A14" s="12">
        <v>8</v>
      </c>
      <c r="B14" s="13" t="s">
        <v>6</v>
      </c>
      <c r="C14" s="29">
        <v>212</v>
      </c>
      <c r="D14" s="29">
        <v>56</v>
      </c>
      <c r="E14" s="19">
        <v>156</v>
      </c>
      <c r="F14" s="19">
        <v>14</v>
      </c>
      <c r="G14" s="19">
        <v>68</v>
      </c>
      <c r="H14" s="19">
        <v>0</v>
      </c>
      <c r="I14" s="30">
        <f t="shared" si="5"/>
        <v>100</v>
      </c>
      <c r="J14" s="30">
        <f t="shared" si="6"/>
        <v>100</v>
      </c>
      <c r="K14" s="30">
        <f t="shared" si="7"/>
        <v>52.56410256410256</v>
      </c>
      <c r="L14" s="27">
        <v>264</v>
      </c>
      <c r="M14" s="21">
        <v>264</v>
      </c>
      <c r="N14" s="20">
        <v>10</v>
      </c>
      <c r="O14" s="20">
        <v>85</v>
      </c>
      <c r="P14" s="20">
        <v>0</v>
      </c>
      <c r="Q14" s="30">
        <f t="shared" si="8"/>
        <v>100</v>
      </c>
      <c r="R14" s="30">
        <f t="shared" si="9"/>
        <v>100</v>
      </c>
      <c r="S14" s="32">
        <f t="shared" si="10"/>
        <v>35.984848484848484</v>
      </c>
      <c r="T14" s="27">
        <v>26</v>
      </c>
      <c r="U14" s="21">
        <v>26</v>
      </c>
      <c r="V14" s="20">
        <v>3</v>
      </c>
      <c r="W14" s="20">
        <v>15</v>
      </c>
      <c r="X14" s="20">
        <v>0</v>
      </c>
      <c r="Y14" s="30">
        <f t="shared" si="11"/>
        <v>100</v>
      </c>
      <c r="Z14" s="30">
        <f t="shared" si="18"/>
        <v>100</v>
      </c>
      <c r="AA14" s="32">
        <f t="shared" si="19"/>
        <v>69.23076923076923</v>
      </c>
      <c r="AB14" s="27">
        <f t="shared" si="20"/>
        <v>502</v>
      </c>
      <c r="AC14" s="27">
        <f t="shared" si="21"/>
        <v>446</v>
      </c>
      <c r="AD14" s="27">
        <f t="shared" si="21"/>
        <v>27</v>
      </c>
      <c r="AE14" s="27">
        <f t="shared" si="21"/>
        <v>168</v>
      </c>
      <c r="AF14" s="27">
        <f t="shared" si="21"/>
        <v>0</v>
      </c>
      <c r="AG14" s="30">
        <f t="shared" si="22"/>
        <v>100</v>
      </c>
      <c r="AH14" s="30">
        <f t="shared" si="12"/>
        <v>100</v>
      </c>
      <c r="AI14" s="32">
        <f>(AD14+AE14)*100/AC14</f>
        <v>43.7219730941704</v>
      </c>
      <c r="AJ14" s="28">
        <v>4</v>
      </c>
      <c r="AK14" s="28">
        <v>24</v>
      </c>
      <c r="AL14" s="28">
        <v>3951</v>
      </c>
      <c r="AM14" s="28">
        <v>3544</v>
      </c>
      <c r="AN14" s="20">
        <v>21154</v>
      </c>
      <c r="AO14" s="20">
        <v>19248</v>
      </c>
      <c r="AP14" s="24">
        <f>AL14/AB14</f>
        <v>7.870517928286852</v>
      </c>
      <c r="AQ14" s="24">
        <f>AM14/AC14</f>
        <v>7.946188340807175</v>
      </c>
      <c r="AR14" s="24">
        <f t="shared" si="3"/>
        <v>42.1394422310757</v>
      </c>
      <c r="AS14" s="24">
        <f>AO14/AB14</f>
        <v>38.342629482071715</v>
      </c>
      <c r="AT14" s="21">
        <v>0</v>
      </c>
      <c r="AU14" s="21">
        <v>37</v>
      </c>
      <c r="AV14" s="24">
        <f t="shared" si="14"/>
        <v>0</v>
      </c>
      <c r="AW14" s="21">
        <v>1</v>
      </c>
      <c r="AX14" s="21"/>
      <c r="AY14" s="59" t="s">
        <v>6</v>
      </c>
    </row>
    <row r="15" spans="1:51" ht="18.75" customHeight="1">
      <c r="A15" s="12">
        <v>9</v>
      </c>
      <c r="B15" s="13" t="s">
        <v>7</v>
      </c>
      <c r="C15" s="29">
        <v>156</v>
      </c>
      <c r="D15" s="29">
        <v>49</v>
      </c>
      <c r="E15" s="19">
        <v>107</v>
      </c>
      <c r="F15" s="19">
        <v>15</v>
      </c>
      <c r="G15" s="19">
        <v>43</v>
      </c>
      <c r="H15" s="19">
        <v>0</v>
      </c>
      <c r="I15" s="30">
        <f t="shared" si="5"/>
        <v>100</v>
      </c>
      <c r="J15" s="30">
        <f t="shared" si="6"/>
        <v>100</v>
      </c>
      <c r="K15" s="30">
        <f t="shared" si="7"/>
        <v>54.205607476635514</v>
      </c>
      <c r="L15" s="27">
        <v>177</v>
      </c>
      <c r="M15" s="21">
        <v>177</v>
      </c>
      <c r="N15" s="20">
        <v>12</v>
      </c>
      <c r="O15" s="20">
        <v>65</v>
      </c>
      <c r="P15" s="20">
        <v>0</v>
      </c>
      <c r="Q15" s="30">
        <f t="shared" si="8"/>
        <v>100</v>
      </c>
      <c r="R15" s="30">
        <f t="shared" si="9"/>
        <v>100</v>
      </c>
      <c r="S15" s="32">
        <f t="shared" si="10"/>
        <v>43.50282485875706</v>
      </c>
      <c r="T15" s="27">
        <v>16</v>
      </c>
      <c r="U15" s="21">
        <v>16</v>
      </c>
      <c r="V15" s="20">
        <v>0</v>
      </c>
      <c r="W15" s="20">
        <v>4</v>
      </c>
      <c r="X15" s="20">
        <v>1</v>
      </c>
      <c r="Y15" s="30">
        <f t="shared" si="11"/>
        <v>100</v>
      </c>
      <c r="Z15" s="30">
        <f t="shared" si="18"/>
        <v>93.75</v>
      </c>
      <c r="AA15" s="32">
        <f t="shared" si="19"/>
        <v>25</v>
      </c>
      <c r="AB15" s="27">
        <f t="shared" si="20"/>
        <v>349</v>
      </c>
      <c r="AC15" s="27">
        <f t="shared" si="21"/>
        <v>300</v>
      </c>
      <c r="AD15" s="27">
        <f t="shared" si="21"/>
        <v>27</v>
      </c>
      <c r="AE15" s="27">
        <f t="shared" si="21"/>
        <v>112</v>
      </c>
      <c r="AF15" s="27">
        <f t="shared" si="21"/>
        <v>1</v>
      </c>
      <c r="AG15" s="30">
        <f t="shared" si="22"/>
        <v>100</v>
      </c>
      <c r="AH15" s="30">
        <f t="shared" si="12"/>
        <v>99.66666666666667</v>
      </c>
      <c r="AI15" s="32">
        <f>(AD15+AE15)*100/AC15</f>
        <v>46.333333333333336</v>
      </c>
      <c r="AJ15" s="28">
        <v>4</v>
      </c>
      <c r="AK15" s="28">
        <v>11</v>
      </c>
      <c r="AL15" s="28">
        <v>3406</v>
      </c>
      <c r="AM15" s="28">
        <v>3373</v>
      </c>
      <c r="AN15" s="20">
        <v>16759</v>
      </c>
      <c r="AO15" s="20">
        <v>16538</v>
      </c>
      <c r="AP15" s="24">
        <f t="shared" si="1"/>
        <v>9.759312320916905</v>
      </c>
      <c r="AQ15" s="24">
        <f aca="true" t="shared" si="23" ref="AQ15:AQ27">AM15/AB15</f>
        <v>9.664756446991404</v>
      </c>
      <c r="AR15" s="24">
        <f t="shared" si="3"/>
        <v>48.02005730659026</v>
      </c>
      <c r="AS15" s="24">
        <f aca="true" t="shared" si="24" ref="AS15:AS27">AO15/AB15</f>
        <v>47.38681948424069</v>
      </c>
      <c r="AT15" s="21">
        <v>54</v>
      </c>
      <c r="AU15" s="21">
        <v>26</v>
      </c>
      <c r="AV15" s="24">
        <f t="shared" si="14"/>
        <v>2.076923076923077</v>
      </c>
      <c r="AW15" s="21"/>
      <c r="AX15" s="21"/>
      <c r="AY15" s="59" t="s">
        <v>7</v>
      </c>
    </row>
    <row r="16" spans="1:51" ht="21.75" customHeight="1">
      <c r="A16" s="12">
        <v>10</v>
      </c>
      <c r="B16" s="13" t="s">
        <v>8</v>
      </c>
      <c r="C16" s="29">
        <v>185</v>
      </c>
      <c r="D16" s="29">
        <v>57</v>
      </c>
      <c r="E16" s="19">
        <v>128</v>
      </c>
      <c r="F16" s="19">
        <v>26</v>
      </c>
      <c r="G16" s="19">
        <v>72</v>
      </c>
      <c r="H16" s="19">
        <v>0</v>
      </c>
      <c r="I16" s="30">
        <f t="shared" si="5"/>
        <v>100</v>
      </c>
      <c r="J16" s="30">
        <f t="shared" si="6"/>
        <v>100</v>
      </c>
      <c r="K16" s="30">
        <f t="shared" si="7"/>
        <v>76.5625</v>
      </c>
      <c r="L16" s="27">
        <v>224</v>
      </c>
      <c r="M16" s="21">
        <v>224</v>
      </c>
      <c r="N16" s="20">
        <v>17</v>
      </c>
      <c r="O16" s="20">
        <v>88</v>
      </c>
      <c r="P16" s="20">
        <v>0</v>
      </c>
      <c r="Q16" s="30">
        <f t="shared" si="8"/>
        <v>100</v>
      </c>
      <c r="R16" s="30">
        <f t="shared" si="9"/>
        <v>100</v>
      </c>
      <c r="S16" s="32">
        <f t="shared" si="10"/>
        <v>46.875</v>
      </c>
      <c r="T16" s="27">
        <v>34</v>
      </c>
      <c r="U16" s="21">
        <v>34</v>
      </c>
      <c r="V16" s="20">
        <v>5</v>
      </c>
      <c r="W16" s="20">
        <v>19</v>
      </c>
      <c r="X16" s="20">
        <v>0</v>
      </c>
      <c r="Y16" s="30">
        <f t="shared" si="11"/>
        <v>100</v>
      </c>
      <c r="Z16" s="30">
        <f t="shared" si="18"/>
        <v>100</v>
      </c>
      <c r="AA16" s="32">
        <f t="shared" si="19"/>
        <v>70.58823529411765</v>
      </c>
      <c r="AB16" s="27">
        <f t="shared" si="20"/>
        <v>443</v>
      </c>
      <c r="AC16" s="27">
        <f t="shared" si="21"/>
        <v>386</v>
      </c>
      <c r="AD16" s="27">
        <f t="shared" si="21"/>
        <v>48</v>
      </c>
      <c r="AE16" s="27">
        <f t="shared" si="21"/>
        <v>179</v>
      </c>
      <c r="AF16" s="27">
        <f t="shared" si="21"/>
        <v>0</v>
      </c>
      <c r="AG16" s="30">
        <f t="shared" si="22"/>
        <v>100</v>
      </c>
      <c r="AH16" s="30">
        <f t="shared" si="12"/>
        <v>100</v>
      </c>
      <c r="AI16" s="32">
        <f t="shared" si="13"/>
        <v>58.80829015544042</v>
      </c>
      <c r="AJ16" s="28">
        <v>14</v>
      </c>
      <c r="AK16" s="28">
        <v>26</v>
      </c>
      <c r="AL16" s="28">
        <v>3956</v>
      </c>
      <c r="AM16" s="28">
        <v>3956</v>
      </c>
      <c r="AN16" s="20">
        <v>20477</v>
      </c>
      <c r="AO16" s="20">
        <v>20477</v>
      </c>
      <c r="AP16" s="24">
        <f t="shared" si="1"/>
        <v>8.93002257336343</v>
      </c>
      <c r="AQ16" s="24">
        <f t="shared" si="23"/>
        <v>8.93002257336343</v>
      </c>
      <c r="AR16" s="24">
        <f t="shared" si="3"/>
        <v>46.223476297968396</v>
      </c>
      <c r="AS16" s="24">
        <f t="shared" si="24"/>
        <v>46.223476297968396</v>
      </c>
      <c r="AT16" s="21">
        <v>896</v>
      </c>
      <c r="AU16" s="21">
        <v>33</v>
      </c>
      <c r="AV16" s="24">
        <f t="shared" si="14"/>
        <v>27.151515151515152</v>
      </c>
      <c r="AW16" s="21"/>
      <c r="AX16" s="21"/>
      <c r="AY16" s="59" t="s">
        <v>8</v>
      </c>
    </row>
    <row r="17" spans="1:51" ht="24.75" customHeight="1">
      <c r="A17" s="35"/>
      <c r="B17" s="36" t="s">
        <v>11</v>
      </c>
      <c r="C17" s="37">
        <f aca="true" t="shared" si="25" ref="C17:H17">SUM(C11:C16)</f>
        <v>1154</v>
      </c>
      <c r="D17" s="37">
        <f t="shared" si="25"/>
        <v>291</v>
      </c>
      <c r="E17" s="37">
        <f t="shared" si="25"/>
        <v>863</v>
      </c>
      <c r="F17" s="37">
        <f t="shared" si="25"/>
        <v>166</v>
      </c>
      <c r="G17" s="37">
        <f t="shared" si="25"/>
        <v>396</v>
      </c>
      <c r="H17" s="37">
        <f t="shared" si="25"/>
        <v>3</v>
      </c>
      <c r="I17" s="38">
        <f t="shared" si="5"/>
        <v>100</v>
      </c>
      <c r="J17" s="38">
        <f t="shared" si="6"/>
        <v>99.65237543453071</v>
      </c>
      <c r="K17" s="38">
        <f t="shared" si="7"/>
        <v>65.12166859791425</v>
      </c>
      <c r="L17" s="38">
        <f>SUM(L11:L16)</f>
        <v>1291</v>
      </c>
      <c r="M17" s="38">
        <f>SUM(M11:M16)</f>
        <v>1291</v>
      </c>
      <c r="N17" s="38">
        <f>SUM(N11:N16)</f>
        <v>110</v>
      </c>
      <c r="O17" s="38">
        <f>SUM(O11:O16)</f>
        <v>450</v>
      </c>
      <c r="P17" s="38">
        <f>SUM(P11:P16)</f>
        <v>0</v>
      </c>
      <c r="Q17" s="38">
        <f t="shared" si="8"/>
        <v>100</v>
      </c>
      <c r="R17" s="38">
        <f t="shared" si="9"/>
        <v>100</v>
      </c>
      <c r="S17" s="39">
        <f t="shared" si="10"/>
        <v>43.37722695584818</v>
      </c>
      <c r="T17" s="38">
        <f>SUM(T11:T16)</f>
        <v>177</v>
      </c>
      <c r="U17" s="38">
        <f>SUM(U11:U16)</f>
        <v>177</v>
      </c>
      <c r="V17" s="38">
        <f>SUM(V11:V16)</f>
        <v>23</v>
      </c>
      <c r="W17" s="38">
        <f>SUM(W11:W16)</f>
        <v>83</v>
      </c>
      <c r="X17" s="38">
        <f>SUM(X11:X16)</f>
        <v>1</v>
      </c>
      <c r="Y17" s="38">
        <f t="shared" si="11"/>
        <v>100</v>
      </c>
      <c r="Z17" s="38"/>
      <c r="AA17" s="39"/>
      <c r="AB17" s="38">
        <f>SUM(AB11:AB16)</f>
        <v>2622</v>
      </c>
      <c r="AC17" s="38">
        <f>SUM(AC11:AC16)</f>
        <v>2331</v>
      </c>
      <c r="AD17" s="38">
        <f>SUM(AD11:AD16)</f>
        <v>299</v>
      </c>
      <c r="AE17" s="38">
        <f>SUM(AE11:AE16)</f>
        <v>929</v>
      </c>
      <c r="AF17" s="38">
        <f>SUM(AF11:AF16)</f>
        <v>4</v>
      </c>
      <c r="AG17" s="38">
        <f t="shared" si="16"/>
        <v>108.21727019498607</v>
      </c>
      <c r="AH17" s="38">
        <f t="shared" si="12"/>
        <v>99.82839982839982</v>
      </c>
      <c r="AI17" s="39">
        <f t="shared" si="13"/>
        <v>52.68125268125268</v>
      </c>
      <c r="AJ17" s="39">
        <f aca="true" t="shared" si="26" ref="AJ17:AO17">SUM(AJ11:AJ16)</f>
        <v>67</v>
      </c>
      <c r="AK17" s="39">
        <f t="shared" si="26"/>
        <v>138</v>
      </c>
      <c r="AL17" s="39">
        <f t="shared" si="26"/>
        <v>22615</v>
      </c>
      <c r="AM17" s="39">
        <f t="shared" si="26"/>
        <v>21926</v>
      </c>
      <c r="AN17" s="39">
        <f t="shared" si="26"/>
        <v>116663</v>
      </c>
      <c r="AO17" s="39">
        <f t="shared" si="26"/>
        <v>113126</v>
      </c>
      <c r="AP17" s="40">
        <f t="shared" si="1"/>
        <v>8.62509534706331</v>
      </c>
      <c r="AQ17" s="40">
        <f t="shared" si="23"/>
        <v>8.36231884057971</v>
      </c>
      <c r="AR17" s="40">
        <f t="shared" si="3"/>
        <v>44.49389778794813</v>
      </c>
      <c r="AS17" s="40">
        <f t="shared" si="24"/>
        <v>43.14492753623188</v>
      </c>
      <c r="AT17" s="37">
        <f>AT11+AT12+AT13+AT14+AT15+AT16</f>
        <v>2622</v>
      </c>
      <c r="AU17" s="37">
        <f>AU11+AU12+AU13+AU14+AU15+AU16</f>
        <v>194</v>
      </c>
      <c r="AV17" s="40">
        <f t="shared" si="14"/>
        <v>13.515463917525773</v>
      </c>
      <c r="AW17" s="37">
        <f>AW11+AW12+AW13+AW14+AW15+AW16</f>
        <v>1</v>
      </c>
      <c r="AX17" s="37">
        <f>AX11+AX12+AX13+AX14+AX15+AX16</f>
        <v>0</v>
      </c>
      <c r="AY17" s="61" t="s">
        <v>11</v>
      </c>
    </row>
    <row r="18" spans="1:51" ht="16.5" customHeight="1">
      <c r="A18" s="12">
        <v>11</v>
      </c>
      <c r="B18" s="14" t="s">
        <v>13</v>
      </c>
      <c r="C18" s="19">
        <v>22</v>
      </c>
      <c r="D18" s="19">
        <v>6</v>
      </c>
      <c r="E18" s="19">
        <v>16</v>
      </c>
      <c r="F18" s="19">
        <v>1</v>
      </c>
      <c r="G18" s="26">
        <v>5</v>
      </c>
      <c r="H18" s="19">
        <v>0</v>
      </c>
      <c r="I18" s="30">
        <f t="shared" si="5"/>
        <v>100</v>
      </c>
      <c r="J18" s="30">
        <f t="shared" si="6"/>
        <v>100</v>
      </c>
      <c r="K18" s="30">
        <f t="shared" si="7"/>
        <v>37.5</v>
      </c>
      <c r="L18" s="27">
        <v>37</v>
      </c>
      <c r="M18" s="21">
        <v>37</v>
      </c>
      <c r="N18" s="20">
        <v>1</v>
      </c>
      <c r="O18" s="20">
        <v>8</v>
      </c>
      <c r="P18" s="20">
        <v>0</v>
      </c>
      <c r="Q18" s="30">
        <f t="shared" si="8"/>
        <v>100</v>
      </c>
      <c r="R18" s="30">
        <f t="shared" si="9"/>
        <v>100</v>
      </c>
      <c r="S18" s="32">
        <f t="shared" si="10"/>
        <v>24.324324324324323</v>
      </c>
      <c r="T18" s="33"/>
      <c r="U18" s="34"/>
      <c r="V18" s="33"/>
      <c r="W18" s="33"/>
      <c r="X18" s="33"/>
      <c r="Y18" s="30"/>
      <c r="Z18" s="30"/>
      <c r="AA18" s="32"/>
      <c r="AB18" s="27">
        <f>C18+L18</f>
        <v>59</v>
      </c>
      <c r="AC18" s="27">
        <f aca="true" t="shared" si="27" ref="AC18:AF22">E18+M18</f>
        <v>53</v>
      </c>
      <c r="AD18" s="27">
        <f t="shared" si="27"/>
        <v>2</v>
      </c>
      <c r="AE18" s="27">
        <f t="shared" si="27"/>
        <v>13</v>
      </c>
      <c r="AF18" s="27">
        <f t="shared" si="27"/>
        <v>0</v>
      </c>
      <c r="AG18" s="30">
        <f t="shared" si="16"/>
        <v>100</v>
      </c>
      <c r="AH18" s="30">
        <f t="shared" si="12"/>
        <v>100</v>
      </c>
      <c r="AI18" s="32">
        <f t="shared" si="13"/>
        <v>28.30188679245283</v>
      </c>
      <c r="AJ18" s="28">
        <v>0</v>
      </c>
      <c r="AK18" s="28">
        <v>2</v>
      </c>
      <c r="AL18" s="28">
        <v>374</v>
      </c>
      <c r="AM18" s="28">
        <v>358</v>
      </c>
      <c r="AN18" s="20">
        <v>1957</v>
      </c>
      <c r="AO18" s="20">
        <v>1858</v>
      </c>
      <c r="AP18" s="24">
        <f t="shared" si="1"/>
        <v>6.338983050847458</v>
      </c>
      <c r="AQ18" s="24">
        <f t="shared" si="23"/>
        <v>6.067796610169491</v>
      </c>
      <c r="AR18" s="24">
        <f t="shared" si="3"/>
        <v>33.16949152542373</v>
      </c>
      <c r="AS18" s="24">
        <f t="shared" si="24"/>
        <v>31.491525423728813</v>
      </c>
      <c r="AT18" s="21">
        <v>150</v>
      </c>
      <c r="AU18" s="21">
        <v>10</v>
      </c>
      <c r="AV18" s="24">
        <f t="shared" si="14"/>
        <v>15</v>
      </c>
      <c r="AW18" s="21"/>
      <c r="AX18" s="21"/>
      <c r="AY18" s="60" t="s">
        <v>13</v>
      </c>
    </row>
    <row r="19" spans="1:51" ht="19.5" customHeight="1">
      <c r="A19" s="12">
        <v>12</v>
      </c>
      <c r="B19" s="14" t="s">
        <v>43</v>
      </c>
      <c r="C19" s="19">
        <v>7</v>
      </c>
      <c r="D19" s="19">
        <v>0</v>
      </c>
      <c r="E19" s="19">
        <v>7</v>
      </c>
      <c r="F19" s="19">
        <v>0</v>
      </c>
      <c r="G19" s="26">
        <v>4</v>
      </c>
      <c r="H19" s="19">
        <v>0</v>
      </c>
      <c r="I19" s="30">
        <f t="shared" si="5"/>
        <v>100</v>
      </c>
      <c r="J19" s="30">
        <f t="shared" si="6"/>
        <v>100</v>
      </c>
      <c r="K19" s="30">
        <f t="shared" si="7"/>
        <v>57.142857142857146</v>
      </c>
      <c r="L19" s="27">
        <v>10</v>
      </c>
      <c r="M19" s="21">
        <v>10</v>
      </c>
      <c r="N19" s="20">
        <v>0</v>
      </c>
      <c r="O19" s="20">
        <v>3</v>
      </c>
      <c r="P19" s="20">
        <v>0</v>
      </c>
      <c r="Q19" s="30">
        <f t="shared" si="8"/>
        <v>100</v>
      </c>
      <c r="R19" s="30">
        <f t="shared" si="9"/>
        <v>100</v>
      </c>
      <c r="S19" s="32">
        <f t="shared" si="10"/>
        <v>30</v>
      </c>
      <c r="T19" s="33"/>
      <c r="U19" s="34"/>
      <c r="V19" s="33"/>
      <c r="W19" s="33"/>
      <c r="X19" s="33"/>
      <c r="Y19" s="30"/>
      <c r="Z19" s="30"/>
      <c r="AA19" s="32"/>
      <c r="AB19" s="27">
        <f>C19+L19</f>
        <v>17</v>
      </c>
      <c r="AC19" s="27">
        <f t="shared" si="27"/>
        <v>17</v>
      </c>
      <c r="AD19" s="27">
        <f t="shared" si="27"/>
        <v>0</v>
      </c>
      <c r="AE19" s="27">
        <f t="shared" si="27"/>
        <v>7</v>
      </c>
      <c r="AF19" s="27">
        <f t="shared" si="27"/>
        <v>0</v>
      </c>
      <c r="AG19" s="30">
        <f t="shared" si="16"/>
        <v>100</v>
      </c>
      <c r="AH19" s="30">
        <f t="shared" si="12"/>
        <v>100</v>
      </c>
      <c r="AI19" s="32">
        <f t="shared" si="13"/>
        <v>41.1764705882353</v>
      </c>
      <c r="AJ19" s="28">
        <v>0</v>
      </c>
      <c r="AK19" s="28">
        <v>1</v>
      </c>
      <c r="AL19" s="28">
        <v>94</v>
      </c>
      <c r="AM19" s="28">
        <v>94</v>
      </c>
      <c r="AN19" s="20">
        <v>531</v>
      </c>
      <c r="AO19" s="20">
        <v>531</v>
      </c>
      <c r="AP19" s="24">
        <f>AL19/AB19</f>
        <v>5.529411764705882</v>
      </c>
      <c r="AQ19" s="24">
        <f t="shared" si="23"/>
        <v>5.529411764705882</v>
      </c>
      <c r="AR19" s="24">
        <f t="shared" si="3"/>
        <v>31.235294117647058</v>
      </c>
      <c r="AS19" s="24">
        <f t="shared" si="24"/>
        <v>31.235294117647058</v>
      </c>
      <c r="AT19" s="21">
        <v>0</v>
      </c>
      <c r="AU19" s="21">
        <v>8</v>
      </c>
      <c r="AV19" s="24">
        <f t="shared" si="14"/>
        <v>0</v>
      </c>
      <c r="AW19" s="21"/>
      <c r="AX19" s="21"/>
      <c r="AY19" s="60" t="s">
        <v>43</v>
      </c>
    </row>
    <row r="20" spans="1:51" ht="19.5" customHeight="1">
      <c r="A20" s="12">
        <v>13</v>
      </c>
      <c r="B20" s="14" t="s">
        <v>16</v>
      </c>
      <c r="C20" s="19">
        <v>51</v>
      </c>
      <c r="D20" s="19">
        <v>10</v>
      </c>
      <c r="E20" s="19">
        <v>41</v>
      </c>
      <c r="F20" s="19">
        <v>8</v>
      </c>
      <c r="G20" s="26">
        <v>18</v>
      </c>
      <c r="H20" s="19">
        <v>0</v>
      </c>
      <c r="I20" s="30">
        <f t="shared" si="5"/>
        <v>100</v>
      </c>
      <c r="J20" s="30">
        <f t="shared" si="6"/>
        <v>100</v>
      </c>
      <c r="K20" s="30">
        <f t="shared" si="7"/>
        <v>63.41463414634146</v>
      </c>
      <c r="L20" s="27">
        <v>43</v>
      </c>
      <c r="M20" s="21">
        <v>43</v>
      </c>
      <c r="N20" s="20">
        <v>2</v>
      </c>
      <c r="O20" s="20">
        <v>18</v>
      </c>
      <c r="P20" s="20">
        <v>0</v>
      </c>
      <c r="Q20" s="30">
        <f t="shared" si="8"/>
        <v>100</v>
      </c>
      <c r="R20" s="30">
        <f t="shared" si="9"/>
        <v>100</v>
      </c>
      <c r="S20" s="32">
        <f t="shared" si="10"/>
        <v>46.51162790697674</v>
      </c>
      <c r="T20" s="33"/>
      <c r="U20" s="34"/>
      <c r="V20" s="33"/>
      <c r="W20" s="33"/>
      <c r="X20" s="33"/>
      <c r="Y20" s="30"/>
      <c r="Z20" s="30"/>
      <c r="AA20" s="32"/>
      <c r="AB20" s="27">
        <f>C20+L20</f>
        <v>94</v>
      </c>
      <c r="AC20" s="27">
        <f t="shared" si="27"/>
        <v>84</v>
      </c>
      <c r="AD20" s="27">
        <f t="shared" si="27"/>
        <v>10</v>
      </c>
      <c r="AE20" s="27">
        <f t="shared" si="27"/>
        <v>36</v>
      </c>
      <c r="AF20" s="27">
        <f t="shared" si="27"/>
        <v>0</v>
      </c>
      <c r="AG20" s="30">
        <f t="shared" si="16"/>
        <v>100</v>
      </c>
      <c r="AH20" s="30">
        <f t="shared" si="12"/>
        <v>100</v>
      </c>
      <c r="AI20" s="32">
        <f t="shared" si="13"/>
        <v>54.76190476190476</v>
      </c>
      <c r="AJ20" s="28">
        <v>0</v>
      </c>
      <c r="AK20" s="28">
        <v>4</v>
      </c>
      <c r="AL20" s="28">
        <v>367</v>
      </c>
      <c r="AM20" s="28">
        <v>349</v>
      </c>
      <c r="AN20" s="20">
        <v>1964</v>
      </c>
      <c r="AO20" s="20">
        <v>1865</v>
      </c>
      <c r="AP20" s="24">
        <f>AL20/AB20</f>
        <v>3.904255319148936</v>
      </c>
      <c r="AQ20" s="24">
        <f t="shared" si="23"/>
        <v>3.7127659574468086</v>
      </c>
      <c r="AR20" s="24">
        <f t="shared" si="3"/>
        <v>20.893617021276597</v>
      </c>
      <c r="AS20" s="24">
        <f t="shared" si="24"/>
        <v>19.840425531914892</v>
      </c>
      <c r="AT20" s="21">
        <v>234</v>
      </c>
      <c r="AU20" s="21">
        <v>12</v>
      </c>
      <c r="AV20" s="24">
        <f t="shared" si="14"/>
        <v>19.5</v>
      </c>
      <c r="AW20" s="21"/>
      <c r="AX20" s="21"/>
      <c r="AY20" s="60" t="s">
        <v>16</v>
      </c>
    </row>
    <row r="21" spans="1:51" ht="19.5" customHeight="1">
      <c r="A21" s="12">
        <v>14</v>
      </c>
      <c r="B21" s="14" t="s">
        <v>12</v>
      </c>
      <c r="C21" s="19">
        <v>16</v>
      </c>
      <c r="D21" s="19">
        <v>2</v>
      </c>
      <c r="E21" s="19">
        <v>14</v>
      </c>
      <c r="F21" s="19">
        <v>2</v>
      </c>
      <c r="G21" s="26">
        <v>2</v>
      </c>
      <c r="H21" s="19">
        <v>0</v>
      </c>
      <c r="I21" s="30">
        <f t="shared" si="5"/>
        <v>100</v>
      </c>
      <c r="J21" s="30">
        <f t="shared" si="6"/>
        <v>100</v>
      </c>
      <c r="K21" s="30">
        <f t="shared" si="7"/>
        <v>28.571428571428573</v>
      </c>
      <c r="L21" s="27">
        <v>12</v>
      </c>
      <c r="M21" s="21">
        <v>12</v>
      </c>
      <c r="N21" s="20">
        <v>1</v>
      </c>
      <c r="O21" s="20">
        <v>4</v>
      </c>
      <c r="P21" s="20">
        <v>0</v>
      </c>
      <c r="Q21" s="30">
        <f t="shared" si="8"/>
        <v>100</v>
      </c>
      <c r="R21" s="30">
        <f t="shared" si="9"/>
        <v>100</v>
      </c>
      <c r="S21" s="32">
        <f t="shared" si="10"/>
        <v>41.666666666666664</v>
      </c>
      <c r="T21" s="33"/>
      <c r="U21" s="34"/>
      <c r="V21" s="33"/>
      <c r="W21" s="33"/>
      <c r="X21" s="33"/>
      <c r="Y21" s="30"/>
      <c r="Z21" s="30"/>
      <c r="AA21" s="32"/>
      <c r="AB21" s="27">
        <f>C21+L21</f>
        <v>28</v>
      </c>
      <c r="AC21" s="27">
        <f t="shared" si="27"/>
        <v>26</v>
      </c>
      <c r="AD21" s="27">
        <f t="shared" si="27"/>
        <v>3</v>
      </c>
      <c r="AE21" s="27">
        <f t="shared" si="27"/>
        <v>6</v>
      </c>
      <c r="AF21" s="27">
        <f t="shared" si="27"/>
        <v>0</v>
      </c>
      <c r="AG21" s="30">
        <f t="shared" si="16"/>
        <v>100</v>
      </c>
      <c r="AH21" s="30">
        <f t="shared" si="12"/>
        <v>100</v>
      </c>
      <c r="AI21" s="32">
        <f t="shared" si="13"/>
        <v>34.61538461538461</v>
      </c>
      <c r="AJ21" s="28">
        <v>0</v>
      </c>
      <c r="AK21" s="28">
        <v>0</v>
      </c>
      <c r="AL21" s="28">
        <v>169</v>
      </c>
      <c r="AM21" s="28">
        <v>169</v>
      </c>
      <c r="AN21" s="20">
        <v>873</v>
      </c>
      <c r="AO21" s="20">
        <v>873</v>
      </c>
      <c r="AP21" s="24">
        <f t="shared" si="1"/>
        <v>6.035714285714286</v>
      </c>
      <c r="AQ21" s="24">
        <f t="shared" si="23"/>
        <v>6.035714285714286</v>
      </c>
      <c r="AR21" s="24">
        <f t="shared" si="3"/>
        <v>31.178571428571427</v>
      </c>
      <c r="AS21" s="24">
        <f t="shared" si="24"/>
        <v>31.178571428571427</v>
      </c>
      <c r="AT21" s="21">
        <v>0</v>
      </c>
      <c r="AU21" s="21">
        <v>6</v>
      </c>
      <c r="AV21" s="22">
        <f t="shared" si="14"/>
        <v>0</v>
      </c>
      <c r="AW21" s="21"/>
      <c r="AX21" s="21"/>
      <c r="AY21" s="60" t="s">
        <v>12</v>
      </c>
    </row>
    <row r="22" spans="1:51" ht="19.5" customHeight="1">
      <c r="A22" s="12">
        <v>15</v>
      </c>
      <c r="B22" s="14" t="s">
        <v>14</v>
      </c>
      <c r="C22" s="19">
        <v>11</v>
      </c>
      <c r="D22" s="19">
        <v>3</v>
      </c>
      <c r="E22" s="19">
        <v>8</v>
      </c>
      <c r="F22" s="19">
        <v>0</v>
      </c>
      <c r="G22" s="26">
        <v>3</v>
      </c>
      <c r="H22" s="19">
        <v>0</v>
      </c>
      <c r="I22" s="30">
        <f t="shared" si="5"/>
        <v>100</v>
      </c>
      <c r="J22" s="30">
        <f t="shared" si="6"/>
        <v>100</v>
      </c>
      <c r="K22" s="30">
        <f t="shared" si="7"/>
        <v>37.5</v>
      </c>
      <c r="L22" s="27">
        <v>19</v>
      </c>
      <c r="M22" s="21">
        <v>19</v>
      </c>
      <c r="N22" s="20">
        <v>0</v>
      </c>
      <c r="O22" s="20">
        <v>10</v>
      </c>
      <c r="P22" s="20">
        <v>0</v>
      </c>
      <c r="Q22" s="30">
        <f t="shared" si="8"/>
        <v>100</v>
      </c>
      <c r="R22" s="30">
        <f t="shared" si="9"/>
        <v>100</v>
      </c>
      <c r="S22" s="32">
        <f t="shared" si="10"/>
        <v>52.63157894736842</v>
      </c>
      <c r="T22" s="33"/>
      <c r="U22" s="34"/>
      <c r="V22" s="33"/>
      <c r="W22" s="33"/>
      <c r="X22" s="33"/>
      <c r="Y22" s="30"/>
      <c r="Z22" s="30"/>
      <c r="AA22" s="32"/>
      <c r="AB22" s="27">
        <f>C22+L22</f>
        <v>30</v>
      </c>
      <c r="AC22" s="27">
        <f t="shared" si="27"/>
        <v>27</v>
      </c>
      <c r="AD22" s="27">
        <f t="shared" si="27"/>
        <v>0</v>
      </c>
      <c r="AE22" s="27">
        <f t="shared" si="27"/>
        <v>13</v>
      </c>
      <c r="AF22" s="27">
        <f t="shared" si="27"/>
        <v>0</v>
      </c>
      <c r="AG22" s="30">
        <f t="shared" si="16"/>
        <v>100</v>
      </c>
      <c r="AH22" s="30">
        <f t="shared" si="12"/>
        <v>100</v>
      </c>
      <c r="AI22" s="32">
        <f t="shared" si="13"/>
        <v>48.148148148148145</v>
      </c>
      <c r="AJ22" s="28">
        <v>1</v>
      </c>
      <c r="AK22" s="28">
        <v>0</v>
      </c>
      <c r="AL22" s="28">
        <v>75</v>
      </c>
      <c r="AM22" s="28">
        <v>75</v>
      </c>
      <c r="AN22" s="20">
        <v>487</v>
      </c>
      <c r="AO22" s="20">
        <v>487</v>
      </c>
      <c r="AP22" s="24">
        <f t="shared" si="1"/>
        <v>2.5</v>
      </c>
      <c r="AQ22" s="24">
        <f t="shared" si="23"/>
        <v>2.5</v>
      </c>
      <c r="AR22" s="24">
        <f t="shared" si="3"/>
        <v>16.233333333333334</v>
      </c>
      <c r="AS22" s="24">
        <f t="shared" si="24"/>
        <v>16.233333333333334</v>
      </c>
      <c r="AT22" s="21">
        <v>25</v>
      </c>
      <c r="AU22" s="21">
        <v>8</v>
      </c>
      <c r="AV22" s="22">
        <f t="shared" si="14"/>
        <v>3.125</v>
      </c>
      <c r="AW22" s="21"/>
      <c r="AX22" s="21"/>
      <c r="AY22" s="60" t="s">
        <v>14</v>
      </c>
    </row>
    <row r="23" spans="1:51" ht="24.75" customHeight="1">
      <c r="A23" s="35"/>
      <c r="B23" s="36" t="s">
        <v>17</v>
      </c>
      <c r="C23" s="37">
        <f aca="true" t="shared" si="28" ref="C23:H23">SUM(C18:C22)</f>
        <v>107</v>
      </c>
      <c r="D23" s="37">
        <f t="shared" si="28"/>
        <v>21</v>
      </c>
      <c r="E23" s="37">
        <f t="shared" si="28"/>
        <v>86</v>
      </c>
      <c r="F23" s="37">
        <f t="shared" si="28"/>
        <v>11</v>
      </c>
      <c r="G23" s="37">
        <f t="shared" si="28"/>
        <v>32</v>
      </c>
      <c r="H23" s="37">
        <f t="shared" si="28"/>
        <v>0</v>
      </c>
      <c r="I23" s="38">
        <f t="shared" si="5"/>
        <v>100</v>
      </c>
      <c r="J23" s="38">
        <f t="shared" si="6"/>
        <v>100</v>
      </c>
      <c r="K23" s="38">
        <f t="shared" si="7"/>
        <v>50</v>
      </c>
      <c r="L23" s="38">
        <f>SUM(L18:L22)</f>
        <v>121</v>
      </c>
      <c r="M23" s="38">
        <f>SUM(M18:M22)</f>
        <v>121</v>
      </c>
      <c r="N23" s="38">
        <f>SUM(N18:N22)</f>
        <v>4</v>
      </c>
      <c r="O23" s="38">
        <f>SUM(O18:O22)</f>
        <v>43</v>
      </c>
      <c r="P23" s="38">
        <f>SUM(P18:P22)</f>
        <v>0</v>
      </c>
      <c r="Q23" s="38">
        <f t="shared" si="8"/>
        <v>100</v>
      </c>
      <c r="R23" s="38">
        <f t="shared" si="9"/>
        <v>100</v>
      </c>
      <c r="S23" s="39">
        <f t="shared" si="10"/>
        <v>38.84297520661157</v>
      </c>
      <c r="T23" s="38">
        <f>SUM(T18:T22)</f>
        <v>0</v>
      </c>
      <c r="U23" s="38">
        <f>SUM(U18:U22)</f>
        <v>0</v>
      </c>
      <c r="V23" s="38">
        <f>SUM(V18:V22)</f>
        <v>0</v>
      </c>
      <c r="W23" s="38">
        <f>SUM(W18:W22)</f>
        <v>0</v>
      </c>
      <c r="X23" s="38">
        <f>SUM(X18:X22)</f>
        <v>0</v>
      </c>
      <c r="Y23" s="38"/>
      <c r="Z23" s="38"/>
      <c r="AA23" s="39"/>
      <c r="AB23" s="38">
        <f>SUM(AB18:AB22)</f>
        <v>228</v>
      </c>
      <c r="AC23" s="38">
        <f>SUM(AC18:AC22)</f>
        <v>207</v>
      </c>
      <c r="AD23" s="38">
        <f>SUM(AD18:AD22)</f>
        <v>15</v>
      </c>
      <c r="AE23" s="38">
        <f>SUM(AE18:AE22)</f>
        <v>75</v>
      </c>
      <c r="AF23" s="38">
        <f>SUM(AF18:AF22)</f>
        <v>0</v>
      </c>
      <c r="AG23" s="38">
        <f t="shared" si="16"/>
        <v>100</v>
      </c>
      <c r="AH23" s="38">
        <f t="shared" si="12"/>
        <v>100</v>
      </c>
      <c r="AI23" s="39">
        <f t="shared" si="13"/>
        <v>43.47826086956522</v>
      </c>
      <c r="AJ23" s="39">
        <f aca="true" t="shared" si="29" ref="AJ23:AO23">SUM(AJ18:AJ22)</f>
        <v>1</v>
      </c>
      <c r="AK23" s="39">
        <f t="shared" si="29"/>
        <v>7</v>
      </c>
      <c r="AL23" s="39">
        <f t="shared" si="29"/>
        <v>1079</v>
      </c>
      <c r="AM23" s="39">
        <f t="shared" si="29"/>
        <v>1045</v>
      </c>
      <c r="AN23" s="39">
        <f t="shared" si="29"/>
        <v>5812</v>
      </c>
      <c r="AO23" s="39">
        <f t="shared" si="29"/>
        <v>5614</v>
      </c>
      <c r="AP23" s="40">
        <f t="shared" si="1"/>
        <v>4.732456140350878</v>
      </c>
      <c r="AQ23" s="40">
        <f t="shared" si="23"/>
        <v>4.583333333333333</v>
      </c>
      <c r="AR23" s="40">
        <f t="shared" si="3"/>
        <v>25.49122807017544</v>
      </c>
      <c r="AS23" s="40">
        <f t="shared" si="24"/>
        <v>24.62280701754386</v>
      </c>
      <c r="AT23" s="37">
        <f>AT18+AT19+AT20+AT21+AT22</f>
        <v>409</v>
      </c>
      <c r="AU23" s="37">
        <f>AU18+AU19+AU20+AU21+AU22</f>
        <v>44</v>
      </c>
      <c r="AV23" s="40">
        <f t="shared" si="14"/>
        <v>9.295454545454545</v>
      </c>
      <c r="AW23" s="37">
        <f>AW18+AW19+AW20+AW21+AW22</f>
        <v>0</v>
      </c>
      <c r="AX23" s="37">
        <f>AX18+AX19+AX20+AX21+AX22</f>
        <v>0</v>
      </c>
      <c r="AY23" s="61" t="s">
        <v>17</v>
      </c>
    </row>
    <row r="24" spans="1:51" ht="19.5" customHeight="1">
      <c r="A24" s="41"/>
      <c r="B24" s="42" t="s">
        <v>18</v>
      </c>
      <c r="C24" s="43">
        <f aca="true" t="shared" si="30" ref="C24:H24">C17</f>
        <v>1154</v>
      </c>
      <c r="D24" s="43">
        <f t="shared" si="30"/>
        <v>291</v>
      </c>
      <c r="E24" s="43">
        <f t="shared" si="30"/>
        <v>863</v>
      </c>
      <c r="F24" s="43">
        <f t="shared" si="30"/>
        <v>166</v>
      </c>
      <c r="G24" s="43">
        <f t="shared" si="30"/>
        <v>396</v>
      </c>
      <c r="H24" s="43">
        <f t="shared" si="30"/>
        <v>3</v>
      </c>
      <c r="I24" s="44">
        <f t="shared" si="5"/>
        <v>100</v>
      </c>
      <c r="J24" s="44">
        <f t="shared" si="6"/>
        <v>99.65237543453071</v>
      </c>
      <c r="K24" s="44">
        <f t="shared" si="7"/>
        <v>65.12166859791425</v>
      </c>
      <c r="L24" s="44">
        <f>L17</f>
        <v>1291</v>
      </c>
      <c r="M24" s="44">
        <f>M17</f>
        <v>1291</v>
      </c>
      <c r="N24" s="44">
        <f>N17</f>
        <v>110</v>
      </c>
      <c r="O24" s="44">
        <f>O17</f>
        <v>450</v>
      </c>
      <c r="P24" s="44">
        <f>P17</f>
        <v>0</v>
      </c>
      <c r="Q24" s="44">
        <f t="shared" si="8"/>
        <v>100</v>
      </c>
      <c r="R24" s="44">
        <f t="shared" si="9"/>
        <v>100</v>
      </c>
      <c r="S24" s="45">
        <f t="shared" si="10"/>
        <v>43.37722695584818</v>
      </c>
      <c r="T24" s="44">
        <f>T17</f>
        <v>177</v>
      </c>
      <c r="U24" s="44">
        <f>U17</f>
        <v>177</v>
      </c>
      <c r="V24" s="44">
        <f>V17</f>
        <v>23</v>
      </c>
      <c r="W24" s="44">
        <f>W17</f>
        <v>83</v>
      </c>
      <c r="X24" s="44">
        <f>X17</f>
        <v>1</v>
      </c>
      <c r="Y24" s="44">
        <f t="shared" si="11"/>
        <v>100</v>
      </c>
      <c r="Z24" s="44"/>
      <c r="AA24" s="45"/>
      <c r="AB24" s="44">
        <f>AB17</f>
        <v>2622</v>
      </c>
      <c r="AC24" s="44">
        <f>AC17</f>
        <v>2331</v>
      </c>
      <c r="AD24" s="44">
        <f>AD17</f>
        <v>299</v>
      </c>
      <c r="AE24" s="44">
        <f>AE17</f>
        <v>929</v>
      </c>
      <c r="AF24" s="44">
        <f>AF17</f>
        <v>4</v>
      </c>
      <c r="AG24" s="44">
        <f t="shared" si="16"/>
        <v>108.21727019498607</v>
      </c>
      <c r="AH24" s="44">
        <f t="shared" si="12"/>
        <v>99.82839982839982</v>
      </c>
      <c r="AI24" s="45">
        <f t="shared" si="13"/>
        <v>52.68125268125268</v>
      </c>
      <c r="AJ24" s="45">
        <f aca="true" t="shared" si="31" ref="AJ24:AO24">AJ17</f>
        <v>67</v>
      </c>
      <c r="AK24" s="45">
        <f t="shared" si="31"/>
        <v>138</v>
      </c>
      <c r="AL24" s="45">
        <f t="shared" si="31"/>
        <v>22615</v>
      </c>
      <c r="AM24" s="45">
        <f t="shared" si="31"/>
        <v>21926</v>
      </c>
      <c r="AN24" s="45">
        <f t="shared" si="31"/>
        <v>116663</v>
      </c>
      <c r="AO24" s="45">
        <f t="shared" si="31"/>
        <v>113126</v>
      </c>
      <c r="AP24" s="46">
        <f t="shared" si="1"/>
        <v>8.62509534706331</v>
      </c>
      <c r="AQ24" s="46">
        <f t="shared" si="23"/>
        <v>8.36231884057971</v>
      </c>
      <c r="AR24" s="46">
        <f t="shared" si="3"/>
        <v>44.49389778794813</v>
      </c>
      <c r="AS24" s="46">
        <f t="shared" si="24"/>
        <v>43.14492753623188</v>
      </c>
      <c r="AT24" s="43">
        <f>AT17</f>
        <v>2622</v>
      </c>
      <c r="AU24" s="43">
        <f>AU17</f>
        <v>194</v>
      </c>
      <c r="AV24" s="46">
        <f t="shared" si="14"/>
        <v>13.515463917525773</v>
      </c>
      <c r="AW24" s="43">
        <f>AW17</f>
        <v>1</v>
      </c>
      <c r="AX24" s="43">
        <f>AX17</f>
        <v>0</v>
      </c>
      <c r="AY24" s="63" t="s">
        <v>18</v>
      </c>
    </row>
    <row r="25" spans="1:51" ht="19.5" customHeight="1">
      <c r="A25" s="47"/>
      <c r="B25" s="48" t="s">
        <v>19</v>
      </c>
      <c r="C25" s="49">
        <f aca="true" t="shared" si="32" ref="C25:H25">C10+C23</f>
        <v>209</v>
      </c>
      <c r="D25" s="49">
        <f t="shared" si="32"/>
        <v>42</v>
      </c>
      <c r="E25" s="49">
        <f t="shared" si="32"/>
        <v>167</v>
      </c>
      <c r="F25" s="49">
        <f t="shared" si="32"/>
        <v>21</v>
      </c>
      <c r="G25" s="49">
        <f t="shared" si="32"/>
        <v>66</v>
      </c>
      <c r="H25" s="49">
        <f t="shared" si="32"/>
        <v>0</v>
      </c>
      <c r="I25" s="50">
        <f t="shared" si="5"/>
        <v>100</v>
      </c>
      <c r="J25" s="50">
        <f t="shared" si="6"/>
        <v>100</v>
      </c>
      <c r="K25" s="50">
        <f t="shared" si="7"/>
        <v>52.09580838323353</v>
      </c>
      <c r="L25" s="50">
        <f>L10+L23</f>
        <v>264</v>
      </c>
      <c r="M25" s="50">
        <f>M10+M23</f>
        <v>264</v>
      </c>
      <c r="N25" s="50">
        <f>N10+N23</f>
        <v>9</v>
      </c>
      <c r="O25" s="50">
        <f>O10+O23</f>
        <v>93</v>
      </c>
      <c r="P25" s="50">
        <f>P10+P23</f>
        <v>0</v>
      </c>
      <c r="Q25" s="50">
        <f t="shared" si="8"/>
        <v>100</v>
      </c>
      <c r="R25" s="50">
        <f t="shared" si="9"/>
        <v>100</v>
      </c>
      <c r="S25" s="51">
        <f t="shared" si="10"/>
        <v>38.63636363636363</v>
      </c>
      <c r="T25" s="50">
        <f>T10+T23</f>
        <v>19</v>
      </c>
      <c r="U25" s="50">
        <f>U10+U23</f>
        <v>19</v>
      </c>
      <c r="V25" s="50">
        <f>V10+V23</f>
        <v>3</v>
      </c>
      <c r="W25" s="50">
        <f>W10+W23</f>
        <v>11</v>
      </c>
      <c r="X25" s="50">
        <f>X10+X23</f>
        <v>0</v>
      </c>
      <c r="Y25" s="50">
        <f t="shared" si="11"/>
        <v>100</v>
      </c>
      <c r="Z25" s="50"/>
      <c r="AA25" s="51"/>
      <c r="AB25" s="50">
        <f>AB10+AB23</f>
        <v>492</v>
      </c>
      <c r="AC25" s="50">
        <f>AC10+AC23</f>
        <v>450</v>
      </c>
      <c r="AD25" s="50">
        <f>AD10+AD23</f>
        <v>33</v>
      </c>
      <c r="AE25" s="50">
        <f>AE10+AE23</f>
        <v>170</v>
      </c>
      <c r="AF25" s="50">
        <f>AF10+AF23</f>
        <v>0</v>
      </c>
      <c r="AG25" s="50">
        <f t="shared" si="16"/>
        <v>104.40835266821345</v>
      </c>
      <c r="AH25" s="50">
        <f t="shared" si="12"/>
        <v>100</v>
      </c>
      <c r="AI25" s="51">
        <f t="shared" si="13"/>
        <v>45.111111111111114</v>
      </c>
      <c r="AJ25" s="51">
        <f aca="true" t="shared" si="33" ref="AJ25:AO25">AJ10+AJ23</f>
        <v>3</v>
      </c>
      <c r="AK25" s="51">
        <f t="shared" si="33"/>
        <v>18</v>
      </c>
      <c r="AL25" s="51">
        <f t="shared" si="33"/>
        <v>2571</v>
      </c>
      <c r="AM25" s="51">
        <f t="shared" si="33"/>
        <v>2532</v>
      </c>
      <c r="AN25" s="51">
        <f t="shared" si="33"/>
        <v>13848</v>
      </c>
      <c r="AO25" s="51">
        <f t="shared" si="33"/>
        <v>13620</v>
      </c>
      <c r="AP25" s="52">
        <f t="shared" si="1"/>
        <v>5.225609756097561</v>
      </c>
      <c r="AQ25" s="52">
        <f t="shared" si="23"/>
        <v>5.146341463414634</v>
      </c>
      <c r="AR25" s="52">
        <f t="shared" si="3"/>
        <v>28.146341463414632</v>
      </c>
      <c r="AS25" s="52">
        <f t="shared" si="24"/>
        <v>27.682926829268293</v>
      </c>
      <c r="AT25" s="49">
        <f>AT10+AT23</f>
        <v>1167</v>
      </c>
      <c r="AU25" s="49">
        <f>AU10+AU23</f>
        <v>104</v>
      </c>
      <c r="AV25" s="52">
        <f t="shared" si="14"/>
        <v>11.221153846153847</v>
      </c>
      <c r="AW25" s="49">
        <f>AW10+AW23</f>
        <v>0</v>
      </c>
      <c r="AX25" s="49">
        <f>AX10+AX23</f>
        <v>0</v>
      </c>
      <c r="AY25" s="64" t="s">
        <v>19</v>
      </c>
    </row>
    <row r="26" spans="1:51" ht="19.5" customHeight="1">
      <c r="A26" s="53"/>
      <c r="B26" s="54" t="s">
        <v>49</v>
      </c>
      <c r="C26" s="55">
        <f aca="true" t="shared" si="34" ref="C26:H26">C10+C17</f>
        <v>1256</v>
      </c>
      <c r="D26" s="55">
        <f t="shared" si="34"/>
        <v>312</v>
      </c>
      <c r="E26" s="55">
        <f t="shared" si="34"/>
        <v>944</v>
      </c>
      <c r="F26" s="55">
        <f t="shared" si="34"/>
        <v>176</v>
      </c>
      <c r="G26" s="55">
        <f t="shared" si="34"/>
        <v>430</v>
      </c>
      <c r="H26" s="55">
        <f t="shared" si="34"/>
        <v>3</v>
      </c>
      <c r="I26" s="56">
        <f>E26*100/(C26-D26)</f>
        <v>100</v>
      </c>
      <c r="J26" s="56">
        <f>(E26-H26)*100/E26</f>
        <v>99.6822033898305</v>
      </c>
      <c r="K26" s="56">
        <f>(F26+G26)*100/E26</f>
        <v>64.19491525423729</v>
      </c>
      <c r="L26" s="56">
        <f>L10+L17</f>
        <v>1434</v>
      </c>
      <c r="M26" s="56">
        <f>M10+M17</f>
        <v>1434</v>
      </c>
      <c r="N26" s="56">
        <f>N10+N17</f>
        <v>115</v>
      </c>
      <c r="O26" s="56">
        <f>O10+O17</f>
        <v>500</v>
      </c>
      <c r="P26" s="56">
        <f>P10+P17</f>
        <v>0</v>
      </c>
      <c r="Q26" s="56">
        <f t="shared" si="8"/>
        <v>100</v>
      </c>
      <c r="R26" s="56">
        <f t="shared" si="9"/>
        <v>100</v>
      </c>
      <c r="S26" s="57">
        <f t="shared" si="10"/>
        <v>42.88702928870293</v>
      </c>
      <c r="T26" s="56">
        <f>T10+T17</f>
        <v>196</v>
      </c>
      <c r="U26" s="56">
        <f>U10+U17</f>
        <v>196</v>
      </c>
      <c r="V26" s="56">
        <f>V10+V17</f>
        <v>26</v>
      </c>
      <c r="W26" s="56">
        <f>W10+W17</f>
        <v>94</v>
      </c>
      <c r="X26" s="56">
        <f>X10+X17</f>
        <v>1</v>
      </c>
      <c r="Y26" s="56">
        <f t="shared" si="11"/>
        <v>100</v>
      </c>
      <c r="Z26" s="56"/>
      <c r="AA26" s="57"/>
      <c r="AB26" s="56">
        <f>AB10+AB17</f>
        <v>2886</v>
      </c>
      <c r="AC26" s="56">
        <f>AC10+AC17</f>
        <v>2574</v>
      </c>
      <c r="AD26" s="56">
        <f>AD10+AD17</f>
        <v>317</v>
      </c>
      <c r="AE26" s="56">
        <f>AE10+AE17</f>
        <v>1024</v>
      </c>
      <c r="AF26" s="56">
        <f>AF10+AF17</f>
        <v>4</v>
      </c>
      <c r="AG26" s="56">
        <f t="shared" si="16"/>
        <v>108.24222035323801</v>
      </c>
      <c r="AH26" s="56">
        <f t="shared" si="12"/>
        <v>99.84459984459984</v>
      </c>
      <c r="AI26" s="57">
        <f t="shared" si="13"/>
        <v>52.0979020979021</v>
      </c>
      <c r="AJ26" s="57">
        <f aca="true" t="shared" si="35" ref="AJ26:AO26">AJ10+AJ17</f>
        <v>69</v>
      </c>
      <c r="AK26" s="57">
        <f t="shared" si="35"/>
        <v>149</v>
      </c>
      <c r="AL26" s="57">
        <f t="shared" si="35"/>
        <v>24107</v>
      </c>
      <c r="AM26" s="57">
        <f t="shared" si="35"/>
        <v>23413</v>
      </c>
      <c r="AN26" s="57">
        <f t="shared" si="35"/>
        <v>124699</v>
      </c>
      <c r="AO26" s="57">
        <f t="shared" si="35"/>
        <v>121132</v>
      </c>
      <c r="AP26" s="58">
        <f t="shared" si="1"/>
        <v>8.353083853083852</v>
      </c>
      <c r="AQ26" s="58">
        <f t="shared" si="23"/>
        <v>8.112612612612613</v>
      </c>
      <c r="AR26" s="58">
        <f t="shared" si="3"/>
        <v>43.208246708246705</v>
      </c>
      <c r="AS26" s="58">
        <f t="shared" si="24"/>
        <v>41.97227997227997</v>
      </c>
      <c r="AT26" s="55">
        <f>AT10+AT17</f>
        <v>3380</v>
      </c>
      <c r="AU26" s="55">
        <f>AU10+AU17</f>
        <v>254</v>
      </c>
      <c r="AV26" s="58">
        <f t="shared" si="14"/>
        <v>13.307086614173228</v>
      </c>
      <c r="AW26" s="55">
        <f>AW10+AW17</f>
        <v>1</v>
      </c>
      <c r="AX26" s="55">
        <f>AX10+AX17</f>
        <v>0</v>
      </c>
      <c r="AY26" s="65" t="s">
        <v>49</v>
      </c>
    </row>
    <row r="27" spans="1:51" ht="19.5" customHeight="1">
      <c r="A27" s="66"/>
      <c r="B27" s="67" t="s">
        <v>20</v>
      </c>
      <c r="C27" s="67">
        <f aca="true" t="shared" si="36" ref="C27:H27">C24+C25</f>
        <v>1363</v>
      </c>
      <c r="D27" s="67">
        <f t="shared" si="36"/>
        <v>333</v>
      </c>
      <c r="E27" s="67">
        <f t="shared" si="36"/>
        <v>1030</v>
      </c>
      <c r="F27" s="67">
        <f t="shared" si="36"/>
        <v>187</v>
      </c>
      <c r="G27" s="67">
        <f t="shared" si="36"/>
        <v>462</v>
      </c>
      <c r="H27" s="67">
        <f t="shared" si="36"/>
        <v>3</v>
      </c>
      <c r="I27" s="68">
        <f t="shared" si="5"/>
        <v>100</v>
      </c>
      <c r="J27" s="68">
        <f t="shared" si="6"/>
        <v>99.70873786407768</v>
      </c>
      <c r="K27" s="68">
        <f t="shared" si="7"/>
        <v>63.00970873786408</v>
      </c>
      <c r="L27" s="68">
        <f>L24+L25</f>
        <v>1555</v>
      </c>
      <c r="M27" s="68">
        <f>M24+M25</f>
        <v>1555</v>
      </c>
      <c r="N27" s="68">
        <f>N24+N25</f>
        <v>119</v>
      </c>
      <c r="O27" s="68">
        <f>O24+O25</f>
        <v>543</v>
      </c>
      <c r="P27" s="68">
        <f>P24+P25</f>
        <v>0</v>
      </c>
      <c r="Q27" s="68">
        <f t="shared" si="8"/>
        <v>100</v>
      </c>
      <c r="R27" s="68">
        <f t="shared" si="9"/>
        <v>100</v>
      </c>
      <c r="S27" s="69">
        <f t="shared" si="10"/>
        <v>42.57234726688103</v>
      </c>
      <c r="T27" s="68">
        <f>T24+T25</f>
        <v>196</v>
      </c>
      <c r="U27" s="68">
        <f>U24+U25</f>
        <v>196</v>
      </c>
      <c r="V27" s="68">
        <f>V24+V25</f>
        <v>26</v>
      </c>
      <c r="W27" s="68">
        <f>W24+W25</f>
        <v>94</v>
      </c>
      <c r="X27" s="68">
        <f>X24+X25</f>
        <v>1</v>
      </c>
      <c r="Y27" s="68">
        <f t="shared" si="11"/>
        <v>100</v>
      </c>
      <c r="Z27" s="68"/>
      <c r="AA27" s="69"/>
      <c r="AB27" s="68">
        <f>AB24+AB25</f>
        <v>3114</v>
      </c>
      <c r="AC27" s="68">
        <f>AC24+AC25</f>
        <v>2781</v>
      </c>
      <c r="AD27" s="68">
        <f>AD24+AD25</f>
        <v>332</v>
      </c>
      <c r="AE27" s="68">
        <f>AE24+AE25</f>
        <v>1099</v>
      </c>
      <c r="AF27" s="68">
        <f>AF24+AF25</f>
        <v>4</v>
      </c>
      <c r="AG27" s="68">
        <f t="shared" si="16"/>
        <v>107.58220502901354</v>
      </c>
      <c r="AH27" s="68">
        <f t="shared" si="12"/>
        <v>99.85616684645811</v>
      </c>
      <c r="AI27" s="69">
        <f t="shared" si="13"/>
        <v>51.45631067961165</v>
      </c>
      <c r="AJ27" s="69">
        <f aca="true" t="shared" si="37" ref="AJ27:AO27">AJ24+AJ25</f>
        <v>70</v>
      </c>
      <c r="AK27" s="69">
        <f t="shared" si="37"/>
        <v>156</v>
      </c>
      <c r="AL27" s="69">
        <f t="shared" si="37"/>
        <v>25186</v>
      </c>
      <c r="AM27" s="69">
        <f t="shared" si="37"/>
        <v>24458</v>
      </c>
      <c r="AN27" s="69">
        <f t="shared" si="37"/>
        <v>130511</v>
      </c>
      <c r="AO27" s="69">
        <f t="shared" si="37"/>
        <v>126746</v>
      </c>
      <c r="AP27" s="70">
        <f>AL27/AB27</f>
        <v>8.087989723827874</v>
      </c>
      <c r="AQ27" s="70">
        <f t="shared" si="23"/>
        <v>7.854206807964033</v>
      </c>
      <c r="AR27" s="70">
        <f t="shared" si="3"/>
        <v>41.911046885035326</v>
      </c>
      <c r="AS27" s="70">
        <f t="shared" si="24"/>
        <v>40.70199100834939</v>
      </c>
      <c r="AT27" s="67">
        <f>AT24+AT25</f>
        <v>3789</v>
      </c>
      <c r="AU27" s="67">
        <f>AU24+AU25</f>
        <v>298</v>
      </c>
      <c r="AV27" s="70">
        <f t="shared" si="14"/>
        <v>12.71476510067114</v>
      </c>
      <c r="AW27" s="67">
        <f>AW24+AW25</f>
        <v>1</v>
      </c>
      <c r="AX27" s="67">
        <f>AX24+AX25</f>
        <v>0</v>
      </c>
      <c r="AY27" s="71" t="s">
        <v>20</v>
      </c>
    </row>
    <row r="29" spans="2:8" ht="15.75">
      <c r="B29" s="1"/>
      <c r="C29" s="1"/>
      <c r="D29" s="1"/>
      <c r="E29" s="1"/>
      <c r="F29" s="1"/>
      <c r="G29" s="1"/>
      <c r="H29" s="1"/>
    </row>
    <row r="30" spans="2:29" ht="31.5">
      <c r="B30" s="1" t="s">
        <v>42</v>
      </c>
      <c r="C30" s="1"/>
      <c r="D30" s="1"/>
      <c r="E30" s="1"/>
      <c r="F30" s="1"/>
      <c r="G30" s="1"/>
      <c r="H30" s="1"/>
      <c r="I30" s="17"/>
      <c r="J30" s="17"/>
      <c r="K30" s="17"/>
      <c r="L30" s="17"/>
      <c r="M30" s="17"/>
      <c r="T30" s="17" t="s">
        <v>37</v>
      </c>
      <c r="U30" s="17"/>
      <c r="AB30" s="17" t="s">
        <v>37</v>
      </c>
      <c r="AC30" s="17"/>
    </row>
    <row r="31" spans="2:42" ht="18.75"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2:42" ht="18.75">
      <c r="B32" s="6"/>
      <c r="C32" s="6"/>
      <c r="D32" s="6"/>
      <c r="E32" s="6"/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2:42" ht="18.75">
      <c r="B33" s="6"/>
      <c r="C33" s="6"/>
      <c r="D33" s="6"/>
      <c r="E33" s="6"/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2:42" ht="18.75">
      <c r="B34" s="6"/>
      <c r="C34" s="6"/>
      <c r="D34" s="6"/>
      <c r="E34" s="6"/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2:42" ht="18.75">
      <c r="B35" s="6"/>
      <c r="C35" s="6"/>
      <c r="D35" s="6"/>
      <c r="E35" s="6"/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2:42" ht="18.75">
      <c r="B36" s="6"/>
      <c r="C36" s="6"/>
      <c r="D36" s="6"/>
      <c r="E36" s="6"/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2:42" ht="18.75">
      <c r="B37" s="6"/>
      <c r="C37" s="6"/>
      <c r="D37" s="6"/>
      <c r="E37" s="6"/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2:42" ht="18.75">
      <c r="B38" s="6"/>
      <c r="C38" s="6"/>
      <c r="D38" s="6"/>
      <c r="E38" s="6"/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2:42" ht="18.75"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ht="18.75"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ht="18.75"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ht="20.25">
      <c r="B42" s="7"/>
      <c r="C42" s="7"/>
      <c r="D42" s="7"/>
      <c r="E42" s="7"/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 ht="20.25">
      <c r="B43" s="8"/>
      <c r="C43" s="8"/>
      <c r="D43" s="8"/>
      <c r="E43" s="8"/>
      <c r="F43" s="8"/>
      <c r="G43" s="8"/>
      <c r="H43" s="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 ht="20.25">
      <c r="B44" s="8"/>
      <c r="C44" s="8"/>
      <c r="D44" s="8"/>
      <c r="E44" s="8"/>
      <c r="F44" s="8"/>
      <c r="G44" s="8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 ht="20.25">
      <c r="B45" s="9"/>
      <c r="C45" s="9"/>
      <c r="D45" s="9"/>
      <c r="E45" s="9"/>
      <c r="F45" s="9"/>
      <c r="G45" s="9"/>
      <c r="H45" s="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 ht="20.25">
      <c r="B46" s="9"/>
      <c r="C46" s="9"/>
      <c r="D46" s="9"/>
      <c r="E46" s="9"/>
      <c r="F46" s="9"/>
      <c r="G46" s="9"/>
      <c r="H46" s="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ht="19.5">
      <c r="B47" s="10"/>
      <c r="C47" s="10"/>
      <c r="D47" s="10"/>
      <c r="E47" s="10"/>
      <c r="F47" s="10"/>
      <c r="G47" s="10"/>
      <c r="H47" s="1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ht="20.25">
      <c r="B48" s="9"/>
      <c r="C48" s="9"/>
      <c r="D48" s="9"/>
      <c r="E48" s="9"/>
      <c r="F48" s="9"/>
      <c r="G48" s="9"/>
      <c r="H48" s="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8" ht="20.25">
      <c r="B49" s="2"/>
      <c r="C49" s="2"/>
      <c r="D49" s="2"/>
      <c r="E49" s="2"/>
      <c r="F49" s="2"/>
      <c r="G49" s="2"/>
      <c r="H49" s="2"/>
    </row>
    <row r="50" spans="2:31" ht="42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T50" s="11"/>
      <c r="U50" s="11"/>
      <c r="V50" s="11"/>
      <c r="W50" s="11"/>
      <c r="AB50" s="11"/>
      <c r="AC50" s="11"/>
      <c r="AD50" s="11"/>
      <c r="AE50" s="11"/>
    </row>
    <row r="51" spans="2:8" ht="20.25">
      <c r="B51" s="3"/>
      <c r="C51" s="3"/>
      <c r="D51" s="3"/>
      <c r="E51" s="3"/>
      <c r="F51" s="3"/>
      <c r="G51" s="3"/>
      <c r="H51" s="3"/>
    </row>
    <row r="52" spans="2:16" ht="20.25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2:16" ht="12.7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  <row r="54" spans="2:16" ht="110.25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</sheetData>
  <sheetProtection/>
  <mergeCells count="23">
    <mergeCell ref="B2:AN2"/>
    <mergeCell ref="B52:P54"/>
    <mergeCell ref="C4:K4"/>
    <mergeCell ref="L4:S4"/>
    <mergeCell ref="T4:AA4"/>
    <mergeCell ref="AB4:AI4"/>
    <mergeCell ref="AJ4:AJ5"/>
    <mergeCell ref="A4:A5"/>
    <mergeCell ref="AT4:AT5"/>
    <mergeCell ref="AU4:AU5"/>
    <mergeCell ref="AR4:AR5"/>
    <mergeCell ref="AS4:AS5"/>
    <mergeCell ref="AM4:AM5"/>
    <mergeCell ref="AV4:AV5"/>
    <mergeCell ref="AW4:AW5"/>
    <mergeCell ref="AX4:AX5"/>
    <mergeCell ref="B4:B5"/>
    <mergeCell ref="AO4:AO5"/>
    <mergeCell ref="AP4:AP5"/>
    <mergeCell ref="AQ4:AQ5"/>
    <mergeCell ref="AK4:AK5"/>
    <mergeCell ref="AL4:AL5"/>
    <mergeCell ref="AN4:AN5"/>
  </mergeCells>
  <printOptions/>
  <pageMargins left="0.11811023622047245" right="0.11811023622047245" top="0.2755905511811024" bottom="0.07874015748031496" header="0.2755905511811024" footer="0.433070866141732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TykmakovaLG</cp:lastModifiedBy>
  <cp:lastPrinted>2020-03-23T08:17:10Z</cp:lastPrinted>
  <dcterms:created xsi:type="dcterms:W3CDTF">1996-10-08T23:32:33Z</dcterms:created>
  <dcterms:modified xsi:type="dcterms:W3CDTF">2020-06-19T11:02:02Z</dcterms:modified>
  <cp:category/>
  <cp:version/>
  <cp:contentType/>
  <cp:contentStatus/>
</cp:coreProperties>
</file>